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ZONE-DIENST-SERVICE\Dienst_Sectoren_Service_Secteurs\NSV-RSN BIB CAO - CCT\330\"/>
    </mc:Choice>
  </mc:AlternateContent>
  <workbookProtection workbookAlgorithmName="SHA-512" workbookHashValue="Us1pSHh3htZ+bg6dGvCY/pjtvUiNhmsyGRBwOhemTWEsFgHl/abO7qLfhZ3UJc1Czl5ZqK0uuGCOegoDB8//rg==" workbookSaltValue="/W8tSIJYJA53Ug0yRfteuA==" workbookSpinCount="100000" lockStructure="1"/>
  <bookViews>
    <workbookView xWindow="360" yWindow="120" windowWidth="15195" windowHeight="11640" firstSheet="6" activeTab="6"/>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C 330 NL " sheetId="19" r:id="rId7"/>
    <sheet name="CP 330 FR" sheetId="21" r:id="rId8"/>
    <sheet name="Baremacodes 330" sheetId="22" state="hidden" r:id="rId9"/>
    <sheet name="FC adviesbarema's" sheetId="7" state="hidden" r:id="rId10"/>
  </sheets>
  <externalReferences>
    <externalReference r:id="rId11"/>
    <externalReference r:id="rId12"/>
  </externalReferences>
  <definedNames>
    <definedName name="_xlnm._FilterDatabase" localSheetId="8" hidden="1">'Baremacodes 330'!$A$1:$D$91</definedName>
    <definedName name="A50basisjaarloonbis" localSheetId="2">'jaarloon index'!#REF!</definedName>
    <definedName name="A50basisjaarloonbis">basisjaarlonen!$A$50:$AU$117</definedName>
    <definedName name="_xlnm.Print_Area" localSheetId="7">'CP 330 FR'!$A$1:$AW$51</definedName>
    <definedName name="_xlnm.Print_Area" localSheetId="4">'ific index doellonen '!$A$1:$S$49</definedName>
    <definedName name="_xlnm.Print_Area" localSheetId="2">'jaarloon index'!$A$1:$BP$47</definedName>
    <definedName name="_xlnm.Print_Area" localSheetId="6">'PC 330 NL '!$A$1:$AW$51</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s>
  <calcPr calcId="152511"/>
</workbook>
</file>

<file path=xl/calcChain.xml><?xml version="1.0" encoding="utf-8"?>
<calcChain xmlns="http://schemas.openxmlformats.org/spreadsheetml/2006/main">
  <c r="AZ15" i="19" l="1"/>
  <c r="O41" i="2"/>
  <c r="O37" i="2"/>
  <c r="O33" i="2"/>
  <c r="T10" i="6"/>
  <c r="U10" i="6"/>
  <c r="S10" i="6"/>
  <c r="N25" i="2" l="1"/>
  <c r="P3" i="2" l="1"/>
  <c r="O10" i="2"/>
  <c r="O40" i="2" l="1"/>
  <c r="U9" i="6"/>
  <c r="T9" i="6"/>
  <c r="S9" i="6"/>
  <c r="T8" i="6"/>
  <c r="S8" i="6"/>
  <c r="T7" i="6"/>
  <c r="S7" i="6"/>
  <c r="B3" i="24" l="1"/>
  <c r="C3" i="24"/>
  <c r="D3" i="24"/>
  <c r="E3" i="24"/>
  <c r="F3" i="24"/>
  <c r="G3" i="24"/>
  <c r="H3" i="24"/>
  <c r="I3" i="24"/>
  <c r="J3" i="24"/>
  <c r="K3" i="24"/>
  <c r="L3" i="24"/>
  <c r="M3" i="24"/>
  <c r="N3" i="24"/>
  <c r="O3" i="24"/>
  <c r="P3" i="24"/>
  <c r="Q3" i="24"/>
  <c r="R3" i="24"/>
  <c r="S3" i="24"/>
  <c r="B4" i="24"/>
  <c r="C4" i="24"/>
  <c r="D4" i="24"/>
  <c r="E4" i="24"/>
  <c r="F4" i="24"/>
  <c r="G4" i="24"/>
  <c r="H4" i="24"/>
  <c r="I4" i="24"/>
  <c r="J4" i="24"/>
  <c r="K4" i="24"/>
  <c r="L4" i="24"/>
  <c r="M4" i="24"/>
  <c r="N4" i="24"/>
  <c r="O4" i="24"/>
  <c r="P4" i="24"/>
  <c r="Q4" i="24"/>
  <c r="R4" i="24"/>
  <c r="S4" i="24"/>
  <c r="B5" i="24"/>
  <c r="C5" i="24"/>
  <c r="D5" i="24"/>
  <c r="E5" i="24"/>
  <c r="F5" i="24"/>
  <c r="G5" i="24"/>
  <c r="H5" i="24"/>
  <c r="I5" i="24"/>
  <c r="J5" i="24"/>
  <c r="K5" i="24"/>
  <c r="L5" i="24"/>
  <c r="M5" i="24"/>
  <c r="N5" i="24"/>
  <c r="O5" i="24"/>
  <c r="P5" i="24"/>
  <c r="Q5" i="24"/>
  <c r="R5" i="24"/>
  <c r="S5" i="24"/>
  <c r="B6" i="24"/>
  <c r="C6" i="24"/>
  <c r="D6" i="24"/>
  <c r="E6" i="24"/>
  <c r="F6" i="24"/>
  <c r="G6" i="24"/>
  <c r="H6" i="24"/>
  <c r="I6" i="24"/>
  <c r="J6" i="24"/>
  <c r="K6" i="24"/>
  <c r="L6" i="24"/>
  <c r="M6" i="24"/>
  <c r="N6" i="24"/>
  <c r="O6" i="24"/>
  <c r="P6" i="24"/>
  <c r="Q6" i="24"/>
  <c r="R6" i="24"/>
  <c r="S6" i="24"/>
  <c r="B7" i="24"/>
  <c r="C7" i="24"/>
  <c r="D7" i="24"/>
  <c r="E7" i="24"/>
  <c r="F7" i="24"/>
  <c r="G7" i="24"/>
  <c r="H7" i="24"/>
  <c r="I7" i="24"/>
  <c r="J7" i="24"/>
  <c r="K7" i="24"/>
  <c r="L7" i="24"/>
  <c r="M7" i="24"/>
  <c r="N7" i="24"/>
  <c r="O7" i="24"/>
  <c r="P7" i="24"/>
  <c r="Q7" i="24"/>
  <c r="R7" i="24"/>
  <c r="S7" i="24"/>
  <c r="B8" i="24"/>
  <c r="C8" i="24"/>
  <c r="D8" i="24"/>
  <c r="E8" i="24"/>
  <c r="F8" i="24"/>
  <c r="G8" i="24"/>
  <c r="H8" i="24"/>
  <c r="I8" i="24"/>
  <c r="J8" i="24"/>
  <c r="K8" i="24"/>
  <c r="L8" i="24"/>
  <c r="M8" i="24"/>
  <c r="N8" i="24"/>
  <c r="O8" i="24"/>
  <c r="P8" i="24"/>
  <c r="Q8" i="24"/>
  <c r="R8" i="24"/>
  <c r="S8" i="24"/>
  <c r="B9" i="24"/>
  <c r="C9" i="24"/>
  <c r="D9" i="24"/>
  <c r="E9" i="24"/>
  <c r="F9" i="24"/>
  <c r="G9" i="24"/>
  <c r="H9" i="24"/>
  <c r="I9" i="24"/>
  <c r="J9" i="24"/>
  <c r="K9" i="24"/>
  <c r="L9" i="24"/>
  <c r="M9" i="24"/>
  <c r="N9" i="24"/>
  <c r="O9" i="24"/>
  <c r="P9" i="24"/>
  <c r="Q9" i="24"/>
  <c r="R9" i="24"/>
  <c r="S9" i="24"/>
  <c r="B10" i="24"/>
  <c r="C10" i="24"/>
  <c r="D10" i="24"/>
  <c r="E10" i="24"/>
  <c r="F10" i="24"/>
  <c r="G10" i="24"/>
  <c r="H10" i="24"/>
  <c r="I10" i="24"/>
  <c r="J10" i="24"/>
  <c r="K10" i="24"/>
  <c r="L10" i="24"/>
  <c r="M10" i="24"/>
  <c r="N10" i="24"/>
  <c r="O10" i="24"/>
  <c r="P10" i="24"/>
  <c r="Q10" i="24"/>
  <c r="R10" i="24"/>
  <c r="S10" i="24"/>
  <c r="B11" i="24"/>
  <c r="C11" i="24"/>
  <c r="D11" i="24"/>
  <c r="E11" i="24"/>
  <c r="F11" i="24"/>
  <c r="G11" i="24"/>
  <c r="H11" i="24"/>
  <c r="I11" i="24"/>
  <c r="J11" i="24"/>
  <c r="K11" i="24"/>
  <c r="L11" i="24"/>
  <c r="M11" i="24"/>
  <c r="N11" i="24"/>
  <c r="O11" i="24"/>
  <c r="P11" i="24"/>
  <c r="Q11" i="24"/>
  <c r="R11" i="24"/>
  <c r="S11" i="24"/>
  <c r="B12" i="24"/>
  <c r="C12" i="24"/>
  <c r="D12" i="24"/>
  <c r="E12" i="24"/>
  <c r="F12" i="24"/>
  <c r="G12" i="24"/>
  <c r="H12" i="24"/>
  <c r="I12" i="24"/>
  <c r="J12" i="24"/>
  <c r="K12" i="24"/>
  <c r="L12" i="24"/>
  <c r="M12" i="24"/>
  <c r="N12" i="24"/>
  <c r="O12" i="24"/>
  <c r="P12" i="24"/>
  <c r="Q12" i="24"/>
  <c r="R12" i="24"/>
  <c r="S12" i="24"/>
  <c r="B13" i="24"/>
  <c r="C13" i="24"/>
  <c r="D13" i="24"/>
  <c r="E13" i="24"/>
  <c r="F13" i="24"/>
  <c r="G13" i="24"/>
  <c r="H13" i="24"/>
  <c r="I13" i="24"/>
  <c r="J13" i="24"/>
  <c r="K13" i="24"/>
  <c r="L13" i="24"/>
  <c r="M13" i="24"/>
  <c r="N13" i="24"/>
  <c r="O13" i="24"/>
  <c r="P13" i="24"/>
  <c r="Q13" i="24"/>
  <c r="R13" i="24"/>
  <c r="S13" i="24"/>
  <c r="B14" i="24"/>
  <c r="C14" i="24"/>
  <c r="D14" i="24"/>
  <c r="E14" i="24"/>
  <c r="F14" i="24"/>
  <c r="G14" i="24"/>
  <c r="H14" i="24"/>
  <c r="I14" i="24"/>
  <c r="J14" i="24"/>
  <c r="K14" i="24"/>
  <c r="L14" i="24"/>
  <c r="M14" i="24"/>
  <c r="N14" i="24"/>
  <c r="O14" i="24"/>
  <c r="P14" i="24"/>
  <c r="Q14" i="24"/>
  <c r="R14" i="24"/>
  <c r="S14" i="24"/>
  <c r="B15" i="24"/>
  <c r="C15" i="24"/>
  <c r="D15" i="24"/>
  <c r="E15" i="24"/>
  <c r="F15" i="24"/>
  <c r="G15" i="24"/>
  <c r="H15" i="24"/>
  <c r="I15" i="24"/>
  <c r="J15" i="24"/>
  <c r="K15" i="24"/>
  <c r="L15" i="24"/>
  <c r="M15" i="24"/>
  <c r="N15" i="24"/>
  <c r="O15" i="24"/>
  <c r="P15" i="24"/>
  <c r="Q15" i="24"/>
  <c r="R15" i="24"/>
  <c r="S15" i="24"/>
  <c r="B16" i="24"/>
  <c r="C16" i="24"/>
  <c r="D16" i="24"/>
  <c r="E16" i="24"/>
  <c r="F16" i="24"/>
  <c r="G16" i="24"/>
  <c r="H16" i="24"/>
  <c r="I16" i="24"/>
  <c r="J16" i="24"/>
  <c r="K16" i="24"/>
  <c r="L16" i="24"/>
  <c r="M16" i="24"/>
  <c r="N16" i="24"/>
  <c r="O16" i="24"/>
  <c r="P16" i="24"/>
  <c r="Q16" i="24"/>
  <c r="R16" i="24"/>
  <c r="S16" i="24"/>
  <c r="B17" i="24"/>
  <c r="C17" i="24"/>
  <c r="D17" i="24"/>
  <c r="E17" i="24"/>
  <c r="F17" i="24"/>
  <c r="G17" i="24"/>
  <c r="H17" i="24"/>
  <c r="I17" i="24"/>
  <c r="J17" i="24"/>
  <c r="K17" i="24"/>
  <c r="L17" i="24"/>
  <c r="M17" i="24"/>
  <c r="N17" i="24"/>
  <c r="O17" i="24"/>
  <c r="P17" i="24"/>
  <c r="Q17" i="24"/>
  <c r="R17" i="24"/>
  <c r="S17" i="24"/>
  <c r="B18" i="24"/>
  <c r="C18" i="24"/>
  <c r="D18" i="24"/>
  <c r="E18" i="24"/>
  <c r="F18" i="24"/>
  <c r="G18" i="24"/>
  <c r="H18" i="24"/>
  <c r="I18" i="24"/>
  <c r="J18" i="24"/>
  <c r="K18" i="24"/>
  <c r="L18" i="24"/>
  <c r="M18" i="24"/>
  <c r="N18" i="24"/>
  <c r="O18" i="24"/>
  <c r="P18" i="24"/>
  <c r="Q18" i="24"/>
  <c r="R18" i="24"/>
  <c r="S18" i="24"/>
  <c r="B19" i="24"/>
  <c r="C19" i="24"/>
  <c r="D19" i="24"/>
  <c r="E19" i="24"/>
  <c r="F19" i="24"/>
  <c r="G19" i="24"/>
  <c r="H19" i="24"/>
  <c r="I19" i="24"/>
  <c r="J19" i="24"/>
  <c r="K19" i="24"/>
  <c r="L19" i="24"/>
  <c r="M19" i="24"/>
  <c r="N19" i="24"/>
  <c r="O19" i="24"/>
  <c r="P19" i="24"/>
  <c r="Q19" i="24"/>
  <c r="R19" i="24"/>
  <c r="S19" i="24"/>
  <c r="B20" i="24"/>
  <c r="C20" i="24"/>
  <c r="D20" i="24"/>
  <c r="E20" i="24"/>
  <c r="F20" i="24"/>
  <c r="G20" i="24"/>
  <c r="H20" i="24"/>
  <c r="I20" i="24"/>
  <c r="J20" i="24"/>
  <c r="K20" i="24"/>
  <c r="L20" i="24"/>
  <c r="M20" i="24"/>
  <c r="N20" i="24"/>
  <c r="O20" i="24"/>
  <c r="P20" i="24"/>
  <c r="Q20" i="24"/>
  <c r="R20" i="24"/>
  <c r="S20" i="24"/>
  <c r="B21" i="24"/>
  <c r="C21" i="24"/>
  <c r="D21" i="24"/>
  <c r="E21" i="24"/>
  <c r="F21" i="24"/>
  <c r="G21" i="24"/>
  <c r="H21" i="24"/>
  <c r="I21" i="24"/>
  <c r="J21" i="24"/>
  <c r="K21" i="24"/>
  <c r="L21" i="24"/>
  <c r="M21" i="24"/>
  <c r="N21" i="24"/>
  <c r="O21" i="24"/>
  <c r="P21" i="24"/>
  <c r="Q21" i="24"/>
  <c r="R21" i="24"/>
  <c r="S21" i="24"/>
  <c r="B22" i="24"/>
  <c r="C22" i="24"/>
  <c r="D22" i="24"/>
  <c r="E22" i="24"/>
  <c r="F22" i="24"/>
  <c r="G22" i="24"/>
  <c r="H22" i="24"/>
  <c r="I22" i="24"/>
  <c r="J22" i="24"/>
  <c r="K22" i="24"/>
  <c r="L22" i="24"/>
  <c r="M22" i="24"/>
  <c r="N22" i="24"/>
  <c r="O22" i="24"/>
  <c r="P22" i="24"/>
  <c r="Q22" i="24"/>
  <c r="R22" i="24"/>
  <c r="S22" i="24"/>
  <c r="B23" i="24"/>
  <c r="C23" i="24"/>
  <c r="D23" i="24"/>
  <c r="E23" i="24"/>
  <c r="F23" i="24"/>
  <c r="G23" i="24"/>
  <c r="H23" i="24"/>
  <c r="I23" i="24"/>
  <c r="J23" i="24"/>
  <c r="K23" i="24"/>
  <c r="L23" i="24"/>
  <c r="M23" i="24"/>
  <c r="N23" i="24"/>
  <c r="O23" i="24"/>
  <c r="P23" i="24"/>
  <c r="Q23" i="24"/>
  <c r="R23" i="24"/>
  <c r="S23" i="24"/>
  <c r="B24" i="24"/>
  <c r="C24" i="24"/>
  <c r="D24" i="24"/>
  <c r="E24" i="24"/>
  <c r="F24" i="24"/>
  <c r="G24" i="24"/>
  <c r="H24" i="24"/>
  <c r="I24" i="24"/>
  <c r="J24" i="24"/>
  <c r="K24" i="24"/>
  <c r="L24" i="24"/>
  <c r="M24" i="24"/>
  <c r="N24" i="24"/>
  <c r="O24" i="24"/>
  <c r="P24" i="24"/>
  <c r="Q24" i="24"/>
  <c r="R24" i="24"/>
  <c r="S24" i="24"/>
  <c r="B25" i="24"/>
  <c r="C25" i="24"/>
  <c r="D25" i="24"/>
  <c r="E25" i="24"/>
  <c r="F25" i="24"/>
  <c r="G25" i="24"/>
  <c r="H25" i="24"/>
  <c r="I25" i="24"/>
  <c r="J25" i="24"/>
  <c r="K25" i="24"/>
  <c r="L25" i="24"/>
  <c r="M25" i="24"/>
  <c r="N25" i="24"/>
  <c r="O25" i="24"/>
  <c r="P25" i="24"/>
  <c r="Q25" i="24"/>
  <c r="R25" i="24"/>
  <c r="S25" i="24"/>
  <c r="B26" i="24"/>
  <c r="C26" i="24"/>
  <c r="D26" i="24"/>
  <c r="E26" i="24"/>
  <c r="F26" i="24"/>
  <c r="G26" i="24"/>
  <c r="H26" i="24"/>
  <c r="I26" i="24"/>
  <c r="J26" i="24"/>
  <c r="K26" i="24"/>
  <c r="L26" i="24"/>
  <c r="M26" i="24"/>
  <c r="N26" i="24"/>
  <c r="O26" i="24"/>
  <c r="P26" i="24"/>
  <c r="Q26" i="24"/>
  <c r="R26" i="24"/>
  <c r="S26" i="24"/>
  <c r="B27" i="24"/>
  <c r="C27" i="24"/>
  <c r="D27" i="24"/>
  <c r="E27" i="24"/>
  <c r="F27" i="24"/>
  <c r="G27" i="24"/>
  <c r="H27" i="24"/>
  <c r="I27" i="24"/>
  <c r="J27" i="24"/>
  <c r="K27" i="24"/>
  <c r="L27" i="24"/>
  <c r="M27" i="24"/>
  <c r="N27" i="24"/>
  <c r="O27" i="24"/>
  <c r="P27" i="24"/>
  <c r="Q27" i="24"/>
  <c r="R27" i="24"/>
  <c r="S27" i="24"/>
  <c r="B28" i="24"/>
  <c r="C28" i="24"/>
  <c r="D28" i="24"/>
  <c r="E28" i="24"/>
  <c r="F28" i="24"/>
  <c r="G28" i="24"/>
  <c r="H28" i="24"/>
  <c r="I28" i="24"/>
  <c r="J28" i="24"/>
  <c r="K28" i="24"/>
  <c r="L28" i="24"/>
  <c r="M28" i="24"/>
  <c r="N28" i="24"/>
  <c r="O28" i="24"/>
  <c r="P28" i="24"/>
  <c r="Q28" i="24"/>
  <c r="R28" i="24"/>
  <c r="S28" i="24"/>
  <c r="B29" i="24"/>
  <c r="C29" i="24"/>
  <c r="D29" i="24"/>
  <c r="E29" i="24"/>
  <c r="F29" i="24"/>
  <c r="G29" i="24"/>
  <c r="H29" i="24"/>
  <c r="I29" i="24"/>
  <c r="J29" i="24"/>
  <c r="K29" i="24"/>
  <c r="L29" i="24"/>
  <c r="M29" i="24"/>
  <c r="N29" i="24"/>
  <c r="O29" i="24"/>
  <c r="P29" i="24"/>
  <c r="Q29" i="24"/>
  <c r="R29" i="24"/>
  <c r="S29" i="24"/>
  <c r="B30" i="24"/>
  <c r="C30" i="24"/>
  <c r="D30" i="24"/>
  <c r="E30" i="24"/>
  <c r="F30" i="24"/>
  <c r="G30" i="24"/>
  <c r="H30" i="24"/>
  <c r="I30" i="24"/>
  <c r="J30" i="24"/>
  <c r="K30" i="24"/>
  <c r="L30" i="24"/>
  <c r="M30" i="24"/>
  <c r="N30" i="24"/>
  <c r="O30" i="24"/>
  <c r="P30" i="24"/>
  <c r="Q30" i="24"/>
  <c r="R30" i="24"/>
  <c r="S30" i="24"/>
  <c r="B31" i="24"/>
  <c r="C31" i="24"/>
  <c r="D31" i="24"/>
  <c r="E31" i="24"/>
  <c r="F31" i="24"/>
  <c r="G31" i="24"/>
  <c r="H31" i="24"/>
  <c r="I31" i="24"/>
  <c r="J31" i="24"/>
  <c r="K31" i="24"/>
  <c r="L31" i="24"/>
  <c r="M31" i="24"/>
  <c r="N31" i="24"/>
  <c r="O31" i="24"/>
  <c r="P31" i="24"/>
  <c r="Q31" i="24"/>
  <c r="R31" i="24"/>
  <c r="S31" i="24"/>
  <c r="B32" i="24"/>
  <c r="C32" i="24"/>
  <c r="D32" i="24"/>
  <c r="E32" i="24"/>
  <c r="F32" i="24"/>
  <c r="G32" i="24"/>
  <c r="H32" i="24"/>
  <c r="I32" i="24"/>
  <c r="J32" i="24"/>
  <c r="K32" i="24"/>
  <c r="L32" i="24"/>
  <c r="M32" i="24"/>
  <c r="N32" i="24"/>
  <c r="O32" i="24"/>
  <c r="P32" i="24"/>
  <c r="Q32" i="24"/>
  <c r="R32" i="24"/>
  <c r="S32" i="24"/>
  <c r="B33" i="24"/>
  <c r="C33" i="24"/>
  <c r="D33" i="24"/>
  <c r="E33" i="24"/>
  <c r="F33" i="24"/>
  <c r="G33" i="24"/>
  <c r="H33" i="24"/>
  <c r="I33" i="24"/>
  <c r="J33" i="24"/>
  <c r="K33" i="24"/>
  <c r="L33" i="24"/>
  <c r="M33" i="24"/>
  <c r="N33" i="24"/>
  <c r="O33" i="24"/>
  <c r="P33" i="24"/>
  <c r="Q33" i="24"/>
  <c r="R33" i="24"/>
  <c r="S33" i="24"/>
  <c r="B34" i="24"/>
  <c r="C34" i="24"/>
  <c r="D34" i="24"/>
  <c r="E34" i="24"/>
  <c r="F34" i="24"/>
  <c r="G34" i="24"/>
  <c r="H34" i="24"/>
  <c r="I34" i="24"/>
  <c r="J34" i="24"/>
  <c r="K34" i="24"/>
  <c r="L34" i="24"/>
  <c r="M34" i="24"/>
  <c r="N34" i="24"/>
  <c r="O34" i="24"/>
  <c r="P34" i="24"/>
  <c r="Q34" i="24"/>
  <c r="R34" i="24"/>
  <c r="S34" i="24"/>
  <c r="B35" i="24"/>
  <c r="C35" i="24"/>
  <c r="D35" i="24"/>
  <c r="E35" i="24"/>
  <c r="F35" i="24"/>
  <c r="G35" i="24"/>
  <c r="H35" i="24"/>
  <c r="I35" i="24"/>
  <c r="J35" i="24"/>
  <c r="K35" i="24"/>
  <c r="L35" i="24"/>
  <c r="M35" i="24"/>
  <c r="N35" i="24"/>
  <c r="O35" i="24"/>
  <c r="P35" i="24"/>
  <c r="Q35" i="24"/>
  <c r="R35" i="24"/>
  <c r="S35" i="24"/>
  <c r="B36" i="24"/>
  <c r="C36" i="24"/>
  <c r="D36" i="24"/>
  <c r="E36" i="24"/>
  <c r="F36" i="24"/>
  <c r="G36" i="24"/>
  <c r="H36" i="24"/>
  <c r="I36" i="24"/>
  <c r="J36" i="24"/>
  <c r="K36" i="24"/>
  <c r="L36" i="24"/>
  <c r="M36" i="24"/>
  <c r="N36" i="24"/>
  <c r="O36" i="24"/>
  <c r="P36" i="24"/>
  <c r="Q36" i="24"/>
  <c r="R36" i="24"/>
  <c r="S36" i="24"/>
  <c r="B37" i="24"/>
  <c r="C37" i="24"/>
  <c r="D37" i="24"/>
  <c r="E37" i="24"/>
  <c r="F37" i="24"/>
  <c r="G37" i="24"/>
  <c r="H37" i="24"/>
  <c r="I37" i="24"/>
  <c r="J37" i="24"/>
  <c r="K37" i="24"/>
  <c r="L37" i="24"/>
  <c r="M37" i="24"/>
  <c r="N37" i="24"/>
  <c r="O37" i="24"/>
  <c r="P37" i="24"/>
  <c r="Q37" i="24"/>
  <c r="R37" i="24"/>
  <c r="S37" i="24"/>
  <c r="B38" i="24"/>
  <c r="C38" i="24"/>
  <c r="D38" i="24"/>
  <c r="E38" i="24"/>
  <c r="F38" i="24"/>
  <c r="G38" i="24"/>
  <c r="H38" i="24"/>
  <c r="I38" i="24"/>
  <c r="J38" i="24"/>
  <c r="K38" i="24"/>
  <c r="L38" i="24"/>
  <c r="M38" i="24"/>
  <c r="N38" i="24"/>
  <c r="O38" i="24"/>
  <c r="P38" i="24"/>
  <c r="Q38" i="24"/>
  <c r="R38" i="24"/>
  <c r="S38" i="24"/>
  <c r="B39" i="24"/>
  <c r="C39" i="24"/>
  <c r="D39" i="24"/>
  <c r="E39" i="24"/>
  <c r="F39" i="24"/>
  <c r="G39" i="24"/>
  <c r="H39" i="24"/>
  <c r="I39" i="24"/>
  <c r="J39" i="24"/>
  <c r="K39" i="24"/>
  <c r="L39" i="24"/>
  <c r="M39" i="24"/>
  <c r="N39" i="24"/>
  <c r="O39" i="24"/>
  <c r="P39" i="24"/>
  <c r="Q39" i="24"/>
  <c r="R39" i="24"/>
  <c r="S39" i="24"/>
  <c r="B40" i="24"/>
  <c r="C40" i="24"/>
  <c r="D40" i="24"/>
  <c r="E40" i="24"/>
  <c r="F40" i="24"/>
  <c r="G40" i="24"/>
  <c r="H40" i="24"/>
  <c r="I40" i="24"/>
  <c r="J40" i="24"/>
  <c r="K40" i="24"/>
  <c r="L40" i="24"/>
  <c r="M40" i="24"/>
  <c r="N40" i="24"/>
  <c r="O40" i="24"/>
  <c r="P40" i="24"/>
  <c r="Q40" i="24"/>
  <c r="R40" i="24"/>
  <c r="S40" i="24"/>
  <c r="B41" i="24"/>
  <c r="C41" i="24"/>
  <c r="D41" i="24"/>
  <c r="E41" i="24"/>
  <c r="F41" i="24"/>
  <c r="G41" i="24"/>
  <c r="H41" i="24"/>
  <c r="I41" i="24"/>
  <c r="J41" i="24"/>
  <c r="K41" i="24"/>
  <c r="L41" i="24"/>
  <c r="M41" i="24"/>
  <c r="N41" i="24"/>
  <c r="O41" i="24"/>
  <c r="P41" i="24"/>
  <c r="Q41" i="24"/>
  <c r="R41" i="24"/>
  <c r="S41" i="24"/>
  <c r="B42" i="24"/>
  <c r="C42" i="24"/>
  <c r="D42" i="24"/>
  <c r="E42" i="24"/>
  <c r="F42" i="24"/>
  <c r="G42" i="24"/>
  <c r="H42" i="24"/>
  <c r="I42" i="24"/>
  <c r="J42" i="24"/>
  <c r="K42" i="24"/>
  <c r="L42" i="24"/>
  <c r="M42" i="24"/>
  <c r="N42" i="24"/>
  <c r="O42" i="24"/>
  <c r="P42" i="24"/>
  <c r="Q42" i="24"/>
  <c r="R42" i="24"/>
  <c r="S42" i="24"/>
  <c r="B43" i="24"/>
  <c r="C43" i="24"/>
  <c r="D43" i="24"/>
  <c r="E43" i="24"/>
  <c r="F43" i="24"/>
  <c r="G43" i="24"/>
  <c r="H43" i="24"/>
  <c r="I43" i="24"/>
  <c r="J43" i="24"/>
  <c r="K43" i="24"/>
  <c r="L43" i="24"/>
  <c r="M43" i="24"/>
  <c r="N43" i="24"/>
  <c r="O43" i="24"/>
  <c r="P43" i="24"/>
  <c r="Q43" i="24"/>
  <c r="R43" i="24"/>
  <c r="S43" i="24"/>
  <c r="B44" i="24"/>
  <c r="C44" i="24"/>
  <c r="D44" i="24"/>
  <c r="E44" i="24"/>
  <c r="F44" i="24"/>
  <c r="G44" i="24"/>
  <c r="H44" i="24"/>
  <c r="I44" i="24"/>
  <c r="J44" i="24"/>
  <c r="K44" i="24"/>
  <c r="L44" i="24"/>
  <c r="M44" i="24"/>
  <c r="N44" i="24"/>
  <c r="O44" i="24"/>
  <c r="P44" i="24"/>
  <c r="Q44" i="24"/>
  <c r="R44" i="24"/>
  <c r="S44" i="24"/>
  <c r="B45" i="24"/>
  <c r="C45" i="24"/>
  <c r="D45" i="24"/>
  <c r="E45" i="24"/>
  <c r="F45" i="24"/>
  <c r="G45" i="24"/>
  <c r="H45" i="24"/>
  <c r="I45" i="24"/>
  <c r="J45" i="24"/>
  <c r="K45" i="24"/>
  <c r="L45" i="24"/>
  <c r="M45" i="24"/>
  <c r="N45" i="24"/>
  <c r="O45" i="24"/>
  <c r="P45" i="24"/>
  <c r="Q45" i="24"/>
  <c r="R45" i="24"/>
  <c r="S45" i="24"/>
  <c r="B46" i="24"/>
  <c r="C46" i="24"/>
  <c r="D46" i="24"/>
  <c r="E46" i="24"/>
  <c r="F46" i="24"/>
  <c r="G46" i="24"/>
  <c r="H46" i="24"/>
  <c r="I46" i="24"/>
  <c r="J46" i="24"/>
  <c r="K46" i="24"/>
  <c r="L46" i="24"/>
  <c r="M46" i="24"/>
  <c r="N46" i="24"/>
  <c r="O46" i="24"/>
  <c r="P46" i="24"/>
  <c r="Q46" i="24"/>
  <c r="R46" i="24"/>
  <c r="S46" i="24"/>
  <c r="B47" i="24"/>
  <c r="C47" i="24"/>
  <c r="D47" i="24"/>
  <c r="E47" i="24"/>
  <c r="F47" i="24"/>
  <c r="G47" i="24"/>
  <c r="H47" i="24"/>
  <c r="I47" i="24"/>
  <c r="J47" i="24"/>
  <c r="K47" i="24"/>
  <c r="L47" i="24"/>
  <c r="M47" i="24"/>
  <c r="N47" i="24"/>
  <c r="O47" i="24"/>
  <c r="P47" i="24"/>
  <c r="Q47" i="24"/>
  <c r="R47" i="24"/>
  <c r="S47" i="24"/>
  <c r="B48" i="24"/>
  <c r="C48" i="24"/>
  <c r="D48" i="24"/>
  <c r="E48" i="24"/>
  <c r="F48" i="24"/>
  <c r="G48" i="24"/>
  <c r="H48" i="24"/>
  <c r="I48" i="24"/>
  <c r="J48" i="24"/>
  <c r="K48" i="24"/>
  <c r="L48" i="24"/>
  <c r="M48" i="24"/>
  <c r="N48" i="24"/>
  <c r="O48" i="24"/>
  <c r="P48" i="24"/>
  <c r="Q48" i="24"/>
  <c r="R48" i="24"/>
  <c r="S48" i="24"/>
  <c r="B49" i="24"/>
  <c r="C49" i="24"/>
  <c r="D49" i="24"/>
  <c r="E49" i="24"/>
  <c r="F49" i="24"/>
  <c r="G49" i="24"/>
  <c r="H49" i="24"/>
  <c r="I49" i="24"/>
  <c r="J49" i="24"/>
  <c r="K49" i="24"/>
  <c r="L49" i="24"/>
  <c r="M49" i="24"/>
  <c r="N49" i="24"/>
  <c r="O49" i="24"/>
  <c r="P49" i="24"/>
  <c r="Q49" i="24"/>
  <c r="R49" i="24"/>
  <c r="S49" i="24"/>
  <c r="C2" i="24"/>
  <c r="D2" i="24"/>
  <c r="E2" i="24"/>
  <c r="F2" i="24"/>
  <c r="G2" i="24"/>
  <c r="H2" i="24"/>
  <c r="I2" i="24"/>
  <c r="J2" i="24"/>
  <c r="K2" i="24"/>
  <c r="L2" i="24"/>
  <c r="M2" i="24"/>
  <c r="N2" i="24"/>
  <c r="O2" i="24"/>
  <c r="P2" i="24"/>
  <c r="Q2" i="24"/>
  <c r="R2" i="24"/>
  <c r="S2" i="24"/>
  <c r="B2" i="24"/>
  <c r="B3" i="23"/>
  <c r="C3" i="23"/>
  <c r="D3" i="23"/>
  <c r="E3" i="23"/>
  <c r="F3" i="23"/>
  <c r="G3" i="23"/>
  <c r="H3" i="23"/>
  <c r="I3" i="23"/>
  <c r="J3" i="23"/>
  <c r="K3" i="23"/>
  <c r="L3" i="23"/>
  <c r="M3" i="23"/>
  <c r="N3" i="23"/>
  <c r="O3" i="23"/>
  <c r="P3" i="23"/>
  <c r="Q3" i="23"/>
  <c r="R3" i="23"/>
  <c r="S3" i="23"/>
  <c r="T3" i="23"/>
  <c r="U3" i="23"/>
  <c r="V3" i="23"/>
  <c r="W3" i="23"/>
  <c r="X3" i="23"/>
  <c r="Y3" i="23"/>
  <c r="Z3" i="23"/>
  <c r="AA3" i="23"/>
  <c r="AB3" i="23"/>
  <c r="AC3" i="23"/>
  <c r="AD3" i="23"/>
  <c r="AE3" i="23"/>
  <c r="AF3" i="23"/>
  <c r="AG3" i="23"/>
  <c r="AH3" i="23"/>
  <c r="AI3" i="23"/>
  <c r="AJ3" i="23"/>
  <c r="AK3" i="23"/>
  <c r="AL3" i="23"/>
  <c r="AM3" i="23"/>
  <c r="AN3" i="23"/>
  <c r="AO3" i="23"/>
  <c r="AP3" i="23"/>
  <c r="AQ3" i="23"/>
  <c r="AR3" i="23"/>
  <c r="AS3" i="23"/>
  <c r="AT3" i="23"/>
  <c r="AU3" i="23"/>
  <c r="AV3" i="23"/>
  <c r="AW3" i="23"/>
  <c r="AX3" i="23"/>
  <c r="AY3" i="23"/>
  <c r="AZ3" i="23"/>
  <c r="BA3" i="23"/>
  <c r="BB3" i="23"/>
  <c r="BC3" i="23"/>
  <c r="BD3" i="23"/>
  <c r="BE3" i="23"/>
  <c r="BF3" i="23"/>
  <c r="BG3" i="23"/>
  <c r="BH3" i="23"/>
  <c r="BI3" i="23"/>
  <c r="BJ3" i="23"/>
  <c r="BK3" i="23"/>
  <c r="BL3" i="23"/>
  <c r="BM3" i="23"/>
  <c r="BN3" i="23"/>
  <c r="BO3" i="23"/>
  <c r="BP3" i="23"/>
  <c r="B4" i="23"/>
  <c r="C4" i="23"/>
  <c r="D4"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BJ4" i="23"/>
  <c r="BK4" i="23"/>
  <c r="BL4" i="23"/>
  <c r="BM4" i="23"/>
  <c r="BN4" i="23"/>
  <c r="BO4" i="23"/>
  <c r="BP4" i="23"/>
  <c r="B5" i="23"/>
  <c r="C5" i="23"/>
  <c r="D5" i="23"/>
  <c r="E5" i="23"/>
  <c r="F5" i="23"/>
  <c r="G5" i="23"/>
  <c r="H5" i="23"/>
  <c r="I5" i="23"/>
  <c r="J5" i="23"/>
  <c r="K5" i="23"/>
  <c r="L5" i="23"/>
  <c r="M5" i="23"/>
  <c r="N5" i="23"/>
  <c r="O5" i="23"/>
  <c r="P5" i="23"/>
  <c r="Q5" i="23"/>
  <c r="R5" i="23"/>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6" i="23"/>
  <c r="C6" i="23"/>
  <c r="D6"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BJ6" i="23"/>
  <c r="BK6" i="23"/>
  <c r="BL6" i="23"/>
  <c r="BM6" i="23"/>
  <c r="BN6" i="23"/>
  <c r="BO6" i="23"/>
  <c r="BP6" i="23"/>
  <c r="B7"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8" i="23"/>
  <c r="C8"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BJ8" i="23"/>
  <c r="BK8" i="23"/>
  <c r="BL8" i="23"/>
  <c r="BM8" i="23"/>
  <c r="BN8" i="23"/>
  <c r="BO8" i="23"/>
  <c r="BP8" i="23"/>
  <c r="B9" i="23"/>
  <c r="C9"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BJ9" i="23"/>
  <c r="BK9" i="23"/>
  <c r="BL9" i="23"/>
  <c r="BM9" i="23"/>
  <c r="BN9" i="23"/>
  <c r="BO9" i="23"/>
  <c r="BP9" i="23"/>
  <c r="B10" i="23"/>
  <c r="C10"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BC10" i="23"/>
  <c r="BD10" i="23"/>
  <c r="BE10" i="23"/>
  <c r="BF10" i="23"/>
  <c r="BG10" i="23"/>
  <c r="BH10" i="23"/>
  <c r="BI10" i="23"/>
  <c r="BJ10" i="23"/>
  <c r="BK10" i="23"/>
  <c r="BL10" i="23"/>
  <c r="BM10" i="23"/>
  <c r="BN10" i="23"/>
  <c r="BO10" i="23"/>
  <c r="BP10" i="23"/>
  <c r="B11" i="23"/>
  <c r="C11"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BC11" i="23"/>
  <c r="BD11" i="23"/>
  <c r="BE11" i="23"/>
  <c r="BF11" i="23"/>
  <c r="BG11" i="23"/>
  <c r="BH11" i="23"/>
  <c r="BI11" i="23"/>
  <c r="BJ11" i="23"/>
  <c r="BK11" i="23"/>
  <c r="BL11" i="23"/>
  <c r="BM11" i="23"/>
  <c r="BN11" i="23"/>
  <c r="BO11" i="23"/>
  <c r="BP11" i="23"/>
  <c r="B12" i="23"/>
  <c r="C12"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13" i="23"/>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H13" i="23"/>
  <c r="BI13" i="23"/>
  <c r="BJ13" i="23"/>
  <c r="BK13" i="23"/>
  <c r="BL13" i="23"/>
  <c r="BM13" i="23"/>
  <c r="BN13" i="23"/>
  <c r="BO13" i="23"/>
  <c r="BP13" i="23"/>
  <c r="B14" i="23"/>
  <c r="C14"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BC14" i="23"/>
  <c r="BD14" i="23"/>
  <c r="BE14" i="23"/>
  <c r="BF14" i="23"/>
  <c r="BG14" i="23"/>
  <c r="BH14" i="23"/>
  <c r="BI14" i="23"/>
  <c r="BJ14" i="23"/>
  <c r="BK14" i="23"/>
  <c r="BL14" i="23"/>
  <c r="BM14" i="23"/>
  <c r="BN14" i="23"/>
  <c r="BO14" i="23"/>
  <c r="BP14" i="23"/>
  <c r="B15" i="23"/>
  <c r="C15"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F15" i="23"/>
  <c r="BG15" i="23"/>
  <c r="BH15" i="23"/>
  <c r="BI15" i="23"/>
  <c r="BJ15" i="23"/>
  <c r="BK15" i="23"/>
  <c r="BL15" i="23"/>
  <c r="BM15" i="23"/>
  <c r="BN15" i="23"/>
  <c r="BO15" i="23"/>
  <c r="BP15" i="23"/>
  <c r="B16" i="23"/>
  <c r="C16"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F16" i="23"/>
  <c r="BG16" i="23"/>
  <c r="BH16" i="23"/>
  <c r="BI16" i="23"/>
  <c r="BJ16" i="23"/>
  <c r="BK16" i="23"/>
  <c r="BL16" i="23"/>
  <c r="BM16" i="23"/>
  <c r="BN16" i="23"/>
  <c r="BO16" i="23"/>
  <c r="BP16" i="23"/>
  <c r="B17" i="23"/>
  <c r="C17"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AN17" i="23"/>
  <c r="AO17" i="23"/>
  <c r="AP17" i="23"/>
  <c r="AQ17" i="23"/>
  <c r="AR17" i="23"/>
  <c r="AS17" i="23"/>
  <c r="AT17" i="23"/>
  <c r="AU17" i="23"/>
  <c r="AV17" i="23"/>
  <c r="AW17" i="23"/>
  <c r="AX17" i="23"/>
  <c r="AY17" i="23"/>
  <c r="AZ17" i="23"/>
  <c r="BA17" i="23"/>
  <c r="BB17" i="23"/>
  <c r="BC17" i="23"/>
  <c r="BD17" i="23"/>
  <c r="BE17" i="23"/>
  <c r="BF17" i="23"/>
  <c r="BG17" i="23"/>
  <c r="BH17" i="23"/>
  <c r="BI17" i="23"/>
  <c r="BJ17" i="23"/>
  <c r="BK17" i="23"/>
  <c r="BL17" i="23"/>
  <c r="BM17" i="23"/>
  <c r="BN17" i="23"/>
  <c r="BO17" i="23"/>
  <c r="BP17" i="23"/>
  <c r="B18" i="23"/>
  <c r="C18"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AN18" i="23"/>
  <c r="AO18" i="23"/>
  <c r="AP18" i="23"/>
  <c r="AQ18" i="23"/>
  <c r="AR18" i="23"/>
  <c r="AS18" i="23"/>
  <c r="AT18" i="23"/>
  <c r="AU18" i="23"/>
  <c r="AV18" i="23"/>
  <c r="AW18" i="23"/>
  <c r="AX18" i="23"/>
  <c r="AY18" i="23"/>
  <c r="AZ18" i="23"/>
  <c r="BA18" i="23"/>
  <c r="BB18" i="23"/>
  <c r="BC18" i="23"/>
  <c r="BD18" i="23"/>
  <c r="BE18" i="23"/>
  <c r="BF18" i="23"/>
  <c r="BG18" i="23"/>
  <c r="BH18" i="23"/>
  <c r="BI18" i="23"/>
  <c r="BJ18" i="23"/>
  <c r="BK18" i="23"/>
  <c r="BL18" i="23"/>
  <c r="BM18" i="23"/>
  <c r="BN18" i="23"/>
  <c r="BO18" i="23"/>
  <c r="BP18" i="23"/>
  <c r="B19" i="23"/>
  <c r="C19" i="23"/>
  <c r="D19" i="23"/>
  <c r="E19" i="23"/>
  <c r="F19" i="23"/>
  <c r="G19" i="23"/>
  <c r="H19" i="23"/>
  <c r="I19" i="23"/>
  <c r="J19" i="23"/>
  <c r="K19" i="23"/>
  <c r="L19" i="23"/>
  <c r="M19" i="23"/>
  <c r="N19" i="23"/>
  <c r="O19" i="23"/>
  <c r="P19" i="23"/>
  <c r="Q19" i="23"/>
  <c r="R19" i="23"/>
  <c r="S19" i="23"/>
  <c r="T19" i="23"/>
  <c r="U19" i="23"/>
  <c r="V19" i="23"/>
  <c r="W19" i="23"/>
  <c r="X19" i="23"/>
  <c r="Y19" i="23"/>
  <c r="Z19" i="23"/>
  <c r="AA19" i="23"/>
  <c r="AB19" i="23"/>
  <c r="AC19" i="23"/>
  <c r="AD19" i="23"/>
  <c r="AE19" i="23"/>
  <c r="AF19" i="23"/>
  <c r="AG19" i="23"/>
  <c r="AH19" i="23"/>
  <c r="AI19" i="23"/>
  <c r="AJ19" i="23"/>
  <c r="AK19" i="23"/>
  <c r="AL19" i="23"/>
  <c r="AM19" i="23"/>
  <c r="AN19" i="23"/>
  <c r="AO19" i="23"/>
  <c r="AP19" i="23"/>
  <c r="AQ19" i="23"/>
  <c r="AR19" i="23"/>
  <c r="AS19" i="23"/>
  <c r="AT19" i="23"/>
  <c r="AU19" i="23"/>
  <c r="AV19" i="23"/>
  <c r="AW19" i="23"/>
  <c r="AX19" i="23"/>
  <c r="AY19" i="23"/>
  <c r="AZ19" i="23"/>
  <c r="BA19" i="23"/>
  <c r="BB19" i="23"/>
  <c r="BC19" i="23"/>
  <c r="BD19" i="23"/>
  <c r="BE19" i="23"/>
  <c r="BF19" i="23"/>
  <c r="BG19" i="23"/>
  <c r="BH19" i="23"/>
  <c r="BI19" i="23"/>
  <c r="BJ19" i="23"/>
  <c r="BK19" i="23"/>
  <c r="BL19" i="23"/>
  <c r="BM19" i="23"/>
  <c r="BN19" i="23"/>
  <c r="BO19" i="23"/>
  <c r="BP19" i="23"/>
  <c r="B20" i="23"/>
  <c r="C20" i="23"/>
  <c r="D20" i="23"/>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20" i="23"/>
  <c r="AM20" i="23"/>
  <c r="AN20" i="23"/>
  <c r="AO20" i="23"/>
  <c r="AP20" i="23"/>
  <c r="AQ20" i="23"/>
  <c r="AR20" i="23"/>
  <c r="AS20" i="23"/>
  <c r="AT20" i="23"/>
  <c r="AU20" i="23"/>
  <c r="AV20" i="23"/>
  <c r="AW20" i="23"/>
  <c r="AX20" i="23"/>
  <c r="AY20" i="23"/>
  <c r="AZ20" i="23"/>
  <c r="BA20" i="23"/>
  <c r="BB20" i="23"/>
  <c r="BC20" i="23"/>
  <c r="BD20" i="23"/>
  <c r="BE20" i="23"/>
  <c r="BF20" i="23"/>
  <c r="BG20" i="23"/>
  <c r="BH20" i="23"/>
  <c r="BI20" i="23"/>
  <c r="BJ20" i="23"/>
  <c r="BK20" i="23"/>
  <c r="BL20" i="23"/>
  <c r="BM20" i="23"/>
  <c r="BN20" i="23"/>
  <c r="BO20" i="23"/>
  <c r="BP20" i="23"/>
  <c r="B21" i="23"/>
  <c r="C21" i="23"/>
  <c r="D21" i="23"/>
  <c r="E21" i="23"/>
  <c r="F21" i="23"/>
  <c r="G21" i="23"/>
  <c r="H21" i="23"/>
  <c r="I21" i="23"/>
  <c r="J21" i="23"/>
  <c r="K21" i="23"/>
  <c r="L21" i="23"/>
  <c r="M21" i="23"/>
  <c r="N21" i="23"/>
  <c r="O21" i="23"/>
  <c r="P21" i="23"/>
  <c r="Q21" i="23"/>
  <c r="R21" i="23"/>
  <c r="S21" i="23"/>
  <c r="T21" i="23"/>
  <c r="U21" i="23"/>
  <c r="V21" i="23"/>
  <c r="W21" i="23"/>
  <c r="X21" i="23"/>
  <c r="Y21" i="23"/>
  <c r="Z21" i="23"/>
  <c r="AA21" i="23"/>
  <c r="AB21" i="23"/>
  <c r="AC21" i="23"/>
  <c r="AD21" i="23"/>
  <c r="AE21" i="23"/>
  <c r="AF21" i="23"/>
  <c r="AG21" i="23"/>
  <c r="AH21" i="23"/>
  <c r="AI21" i="23"/>
  <c r="AJ21" i="23"/>
  <c r="AK21" i="23"/>
  <c r="AL21" i="23"/>
  <c r="AM21" i="23"/>
  <c r="AN21" i="23"/>
  <c r="AO21" i="23"/>
  <c r="AP21" i="23"/>
  <c r="AQ21" i="23"/>
  <c r="AR21" i="23"/>
  <c r="AS21" i="23"/>
  <c r="AT21" i="23"/>
  <c r="AU21" i="23"/>
  <c r="AV21" i="23"/>
  <c r="AW21" i="23"/>
  <c r="AX21" i="23"/>
  <c r="AY21" i="23"/>
  <c r="AZ21" i="23"/>
  <c r="BA21" i="23"/>
  <c r="BB21" i="23"/>
  <c r="BC21" i="23"/>
  <c r="BD21" i="23"/>
  <c r="BE21" i="23"/>
  <c r="BF21" i="23"/>
  <c r="BG21" i="23"/>
  <c r="BH21" i="23"/>
  <c r="BI21" i="23"/>
  <c r="BJ21" i="23"/>
  <c r="BK21" i="23"/>
  <c r="BL21" i="23"/>
  <c r="BM21" i="23"/>
  <c r="BN21" i="23"/>
  <c r="BO21" i="23"/>
  <c r="BP21" i="23"/>
  <c r="B22" i="23"/>
  <c r="C22" i="23"/>
  <c r="D22" i="23"/>
  <c r="E22" i="23"/>
  <c r="F22" i="23"/>
  <c r="G22" i="23"/>
  <c r="H22" i="23"/>
  <c r="I22" i="23"/>
  <c r="J22" i="23"/>
  <c r="K22" i="23"/>
  <c r="L22" i="23"/>
  <c r="M22" i="23"/>
  <c r="N22" i="23"/>
  <c r="O22" i="23"/>
  <c r="P22" i="23"/>
  <c r="Q22" i="23"/>
  <c r="R22" i="23"/>
  <c r="S22" i="23"/>
  <c r="T22" i="23"/>
  <c r="U22" i="23"/>
  <c r="V22" i="23"/>
  <c r="W22" i="23"/>
  <c r="X22" i="23"/>
  <c r="Y22" i="23"/>
  <c r="Z22" i="23"/>
  <c r="AA22" i="23"/>
  <c r="AB22" i="23"/>
  <c r="AC22" i="23"/>
  <c r="AD22" i="23"/>
  <c r="AE22" i="23"/>
  <c r="AF22" i="23"/>
  <c r="AG22" i="23"/>
  <c r="AH22" i="23"/>
  <c r="AI22" i="23"/>
  <c r="AJ22" i="23"/>
  <c r="AK22" i="23"/>
  <c r="AL22" i="23"/>
  <c r="AM22" i="23"/>
  <c r="AN22" i="23"/>
  <c r="AO22" i="23"/>
  <c r="AP22" i="23"/>
  <c r="AQ22" i="23"/>
  <c r="AR22" i="23"/>
  <c r="AS22" i="23"/>
  <c r="AT22" i="23"/>
  <c r="AU22" i="23"/>
  <c r="AV22" i="23"/>
  <c r="AW22" i="23"/>
  <c r="AX22" i="23"/>
  <c r="AY22" i="23"/>
  <c r="AZ22" i="23"/>
  <c r="BA22" i="23"/>
  <c r="BB22" i="23"/>
  <c r="BC22" i="23"/>
  <c r="BD22" i="23"/>
  <c r="BE22" i="23"/>
  <c r="BF22" i="23"/>
  <c r="BG22" i="23"/>
  <c r="BH22" i="23"/>
  <c r="BI22" i="23"/>
  <c r="BJ22" i="23"/>
  <c r="BK22" i="23"/>
  <c r="BL22" i="23"/>
  <c r="BM22" i="23"/>
  <c r="BN22" i="23"/>
  <c r="BO22" i="23"/>
  <c r="BP22" i="23"/>
  <c r="B23" i="23"/>
  <c r="C23" i="23"/>
  <c r="D23" i="23"/>
  <c r="E23" i="23"/>
  <c r="F23" i="23"/>
  <c r="G23" i="23"/>
  <c r="H23" i="23"/>
  <c r="I23" i="23"/>
  <c r="J23" i="23"/>
  <c r="K23" i="23"/>
  <c r="L23" i="23"/>
  <c r="M23" i="23"/>
  <c r="N23" i="23"/>
  <c r="O23" i="23"/>
  <c r="P23" i="23"/>
  <c r="Q23" i="23"/>
  <c r="R23" i="23"/>
  <c r="S23" i="23"/>
  <c r="T23" i="23"/>
  <c r="U23" i="23"/>
  <c r="V23" i="23"/>
  <c r="W23" i="23"/>
  <c r="X23" i="23"/>
  <c r="Y23" i="23"/>
  <c r="Z23" i="23"/>
  <c r="AA23" i="23"/>
  <c r="AB23" i="23"/>
  <c r="AC23" i="23"/>
  <c r="AD23" i="23"/>
  <c r="AE23" i="23"/>
  <c r="AF23" i="23"/>
  <c r="AG23" i="23"/>
  <c r="AH23" i="23"/>
  <c r="AI23" i="23"/>
  <c r="AJ23" i="23"/>
  <c r="AK23" i="23"/>
  <c r="AL23" i="23"/>
  <c r="AM23" i="23"/>
  <c r="AN23" i="23"/>
  <c r="AO23" i="23"/>
  <c r="AP23" i="23"/>
  <c r="AQ23" i="23"/>
  <c r="AR23" i="23"/>
  <c r="AS23" i="23"/>
  <c r="AT23" i="23"/>
  <c r="AU23" i="23"/>
  <c r="AV23" i="23"/>
  <c r="AW23" i="23"/>
  <c r="AX23" i="23"/>
  <c r="AY23" i="23"/>
  <c r="AZ23" i="23"/>
  <c r="BA23" i="23"/>
  <c r="BB23" i="23"/>
  <c r="BC23" i="23"/>
  <c r="BD23" i="23"/>
  <c r="BE23" i="23"/>
  <c r="BF23" i="23"/>
  <c r="BG23" i="23"/>
  <c r="BH23" i="23"/>
  <c r="BI23" i="23"/>
  <c r="BJ23" i="23"/>
  <c r="BK23" i="23"/>
  <c r="BL23" i="23"/>
  <c r="BM23" i="23"/>
  <c r="BN23" i="23"/>
  <c r="BO23" i="23"/>
  <c r="BP23" i="23"/>
  <c r="B24" i="23"/>
  <c r="C24" i="23"/>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AG24" i="23"/>
  <c r="AH24" i="23"/>
  <c r="AI24" i="23"/>
  <c r="AJ24" i="23"/>
  <c r="AK24" i="23"/>
  <c r="AL24" i="23"/>
  <c r="AM24" i="23"/>
  <c r="AN24" i="23"/>
  <c r="AO24" i="23"/>
  <c r="AP24" i="23"/>
  <c r="AQ24" i="23"/>
  <c r="AR24" i="23"/>
  <c r="AS24" i="23"/>
  <c r="AT24" i="23"/>
  <c r="AU24" i="23"/>
  <c r="AV24" i="23"/>
  <c r="AW24" i="23"/>
  <c r="AX24" i="23"/>
  <c r="AY24" i="23"/>
  <c r="AZ24" i="23"/>
  <c r="BA24" i="23"/>
  <c r="BB24" i="23"/>
  <c r="BC24" i="23"/>
  <c r="BD24" i="23"/>
  <c r="BE24" i="23"/>
  <c r="BF24" i="23"/>
  <c r="BG24" i="23"/>
  <c r="BH24" i="23"/>
  <c r="BI24" i="23"/>
  <c r="BJ24" i="23"/>
  <c r="BK24" i="23"/>
  <c r="BL24" i="23"/>
  <c r="BM24" i="23"/>
  <c r="BN24" i="23"/>
  <c r="BO24" i="23"/>
  <c r="BP24" i="23"/>
  <c r="B25" i="23"/>
  <c r="C25" i="23"/>
  <c r="D25" i="23"/>
  <c r="E25" i="23"/>
  <c r="F25" i="23"/>
  <c r="G25" i="23"/>
  <c r="H25" i="23"/>
  <c r="I25" i="23"/>
  <c r="J25" i="23"/>
  <c r="K25" i="23"/>
  <c r="L25" i="23"/>
  <c r="M25" i="23"/>
  <c r="N25" i="23"/>
  <c r="O25" i="23"/>
  <c r="P25" i="23"/>
  <c r="Q25" i="23"/>
  <c r="R25" i="23"/>
  <c r="S25" i="23"/>
  <c r="T25" i="23"/>
  <c r="U25" i="23"/>
  <c r="V25" i="23"/>
  <c r="W25" i="23"/>
  <c r="X25" i="23"/>
  <c r="Y25" i="23"/>
  <c r="Z25" i="23"/>
  <c r="AA25" i="23"/>
  <c r="AB25" i="23"/>
  <c r="AC25" i="23"/>
  <c r="AD25" i="23"/>
  <c r="AE25" i="23"/>
  <c r="AF25" i="23"/>
  <c r="AG25" i="23"/>
  <c r="AH25" i="23"/>
  <c r="AI25" i="23"/>
  <c r="AJ25" i="23"/>
  <c r="AK25" i="23"/>
  <c r="AL25" i="23"/>
  <c r="AM25" i="23"/>
  <c r="AN25" i="23"/>
  <c r="AO25" i="23"/>
  <c r="AP25" i="23"/>
  <c r="AQ25" i="23"/>
  <c r="AR25" i="23"/>
  <c r="AS25" i="23"/>
  <c r="AT25" i="23"/>
  <c r="AU25" i="23"/>
  <c r="AV25" i="23"/>
  <c r="AW25" i="23"/>
  <c r="AX25" i="23"/>
  <c r="AY25" i="23"/>
  <c r="AZ25" i="23"/>
  <c r="BA25" i="23"/>
  <c r="BB25" i="23"/>
  <c r="BC25" i="23"/>
  <c r="BD25" i="23"/>
  <c r="BE25" i="23"/>
  <c r="BF25" i="23"/>
  <c r="BG25" i="23"/>
  <c r="BH25" i="23"/>
  <c r="BI25" i="23"/>
  <c r="BJ25" i="23"/>
  <c r="BK25" i="23"/>
  <c r="BL25" i="23"/>
  <c r="BM25" i="23"/>
  <c r="BN25" i="23"/>
  <c r="BO25" i="23"/>
  <c r="BP25" i="23"/>
  <c r="B26" i="23"/>
  <c r="C26" i="23"/>
  <c r="D26"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AD26" i="23"/>
  <c r="AE26" i="23"/>
  <c r="AF26" i="23"/>
  <c r="AG26" i="23"/>
  <c r="AH26" i="23"/>
  <c r="AI26" i="23"/>
  <c r="AJ26" i="23"/>
  <c r="AK26" i="23"/>
  <c r="AL26" i="23"/>
  <c r="AM26" i="23"/>
  <c r="AN26" i="23"/>
  <c r="AO26" i="23"/>
  <c r="AP26" i="23"/>
  <c r="AQ26" i="23"/>
  <c r="AR26" i="23"/>
  <c r="AS26" i="23"/>
  <c r="AT26" i="23"/>
  <c r="AU26" i="23"/>
  <c r="AV26" i="23"/>
  <c r="AW26" i="23"/>
  <c r="AX26" i="23"/>
  <c r="AY26" i="23"/>
  <c r="AZ26" i="23"/>
  <c r="BA26" i="23"/>
  <c r="BB26" i="23"/>
  <c r="BC26" i="23"/>
  <c r="BD26" i="23"/>
  <c r="BE26" i="23"/>
  <c r="BF26" i="23"/>
  <c r="BG26" i="23"/>
  <c r="BH26" i="23"/>
  <c r="BI26" i="23"/>
  <c r="BJ26" i="23"/>
  <c r="BK26" i="23"/>
  <c r="BL26" i="23"/>
  <c r="BM26" i="23"/>
  <c r="BN26" i="23"/>
  <c r="BO26" i="23"/>
  <c r="BP26" i="23"/>
  <c r="B27" i="23"/>
  <c r="C27" i="23"/>
  <c r="D27" i="23"/>
  <c r="E27"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F27" i="23"/>
  <c r="BG27" i="23"/>
  <c r="BH27" i="23"/>
  <c r="BI27" i="23"/>
  <c r="BJ27" i="23"/>
  <c r="BK27" i="23"/>
  <c r="BL27" i="23"/>
  <c r="BM27" i="23"/>
  <c r="BN27" i="23"/>
  <c r="BO27" i="23"/>
  <c r="BP27" i="23"/>
  <c r="B28" i="23"/>
  <c r="C28" i="23"/>
  <c r="D28" i="23"/>
  <c r="E28"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F28" i="23"/>
  <c r="BG28" i="23"/>
  <c r="BH28" i="23"/>
  <c r="BI28" i="23"/>
  <c r="BJ28" i="23"/>
  <c r="BK28" i="23"/>
  <c r="BL28" i="23"/>
  <c r="BM28" i="23"/>
  <c r="BN28" i="23"/>
  <c r="BO28" i="23"/>
  <c r="BP28" i="23"/>
  <c r="B29" i="23"/>
  <c r="C29" i="23"/>
  <c r="D29" i="23"/>
  <c r="E29" i="23"/>
  <c r="F29" i="23"/>
  <c r="G29" i="23"/>
  <c r="H29" i="23"/>
  <c r="I29" i="23"/>
  <c r="J29" i="23"/>
  <c r="K29" i="23"/>
  <c r="L29" i="23"/>
  <c r="M29" i="23"/>
  <c r="N29" i="23"/>
  <c r="O29" i="23"/>
  <c r="P29" i="23"/>
  <c r="Q29" i="23"/>
  <c r="R29" i="23"/>
  <c r="S29" i="23"/>
  <c r="T29" i="23"/>
  <c r="U29" i="23"/>
  <c r="V29" i="23"/>
  <c r="W29" i="23"/>
  <c r="X29" i="23"/>
  <c r="Y29" i="23"/>
  <c r="Z29" i="23"/>
  <c r="AA29" i="23"/>
  <c r="AB29" i="23"/>
  <c r="AC29" i="23"/>
  <c r="AD29" i="23"/>
  <c r="AE29" i="23"/>
  <c r="AF29" i="23"/>
  <c r="AG29" i="23"/>
  <c r="AH29" i="23"/>
  <c r="AI29" i="23"/>
  <c r="AJ29" i="23"/>
  <c r="AK29" i="23"/>
  <c r="AL29" i="23"/>
  <c r="AM29" i="23"/>
  <c r="AN29" i="23"/>
  <c r="AO29" i="23"/>
  <c r="AP29" i="23"/>
  <c r="AQ29" i="23"/>
  <c r="AR29" i="23"/>
  <c r="AS29" i="23"/>
  <c r="AT29" i="23"/>
  <c r="AU29" i="23"/>
  <c r="AV29" i="23"/>
  <c r="AW29" i="23"/>
  <c r="AX29" i="23"/>
  <c r="AY29" i="23"/>
  <c r="AZ29" i="23"/>
  <c r="BA29" i="23"/>
  <c r="BB29" i="23"/>
  <c r="BC29" i="23"/>
  <c r="BD29" i="23"/>
  <c r="BE29" i="23"/>
  <c r="BF29" i="23"/>
  <c r="BG29" i="23"/>
  <c r="BH29" i="23"/>
  <c r="BI29" i="23"/>
  <c r="BJ29" i="23"/>
  <c r="BK29" i="23"/>
  <c r="BL29" i="23"/>
  <c r="BM29" i="23"/>
  <c r="BN29" i="23"/>
  <c r="BO29" i="23"/>
  <c r="BP29" i="23"/>
  <c r="B30" i="23"/>
  <c r="C30" i="23"/>
  <c r="D30" i="23"/>
  <c r="E30" i="23"/>
  <c r="F30" i="23"/>
  <c r="G30" i="23"/>
  <c r="H30" i="23"/>
  <c r="I30" i="23"/>
  <c r="J30" i="23"/>
  <c r="K30" i="23"/>
  <c r="L30" i="23"/>
  <c r="M30" i="23"/>
  <c r="N30" i="23"/>
  <c r="O30" i="23"/>
  <c r="P30" i="23"/>
  <c r="Q30" i="23"/>
  <c r="R30" i="23"/>
  <c r="S30" i="23"/>
  <c r="T30" i="23"/>
  <c r="U30" i="23"/>
  <c r="V30" i="23"/>
  <c r="W30" i="23"/>
  <c r="X30" i="23"/>
  <c r="Y30" i="23"/>
  <c r="Z30" i="23"/>
  <c r="AA30" i="23"/>
  <c r="AB30" i="23"/>
  <c r="AC30" i="23"/>
  <c r="AD30" i="23"/>
  <c r="AE30" i="23"/>
  <c r="AF30" i="23"/>
  <c r="AG30" i="23"/>
  <c r="AH30" i="23"/>
  <c r="AI30" i="23"/>
  <c r="AJ30" i="23"/>
  <c r="AK30" i="23"/>
  <c r="AL30" i="23"/>
  <c r="AM30" i="23"/>
  <c r="AN30" i="23"/>
  <c r="AO30" i="23"/>
  <c r="AP30" i="23"/>
  <c r="AQ30" i="23"/>
  <c r="AR30" i="23"/>
  <c r="AS30" i="23"/>
  <c r="AT30" i="23"/>
  <c r="AU30" i="23"/>
  <c r="AV30" i="23"/>
  <c r="AW30" i="23"/>
  <c r="AX30" i="23"/>
  <c r="AY30" i="23"/>
  <c r="AZ30" i="23"/>
  <c r="BA30" i="23"/>
  <c r="BB30" i="23"/>
  <c r="BC30" i="23"/>
  <c r="BD30" i="23"/>
  <c r="BE30" i="23"/>
  <c r="BF30" i="23"/>
  <c r="BG30" i="23"/>
  <c r="BH30" i="23"/>
  <c r="BI30" i="23"/>
  <c r="BJ30" i="23"/>
  <c r="BK30" i="23"/>
  <c r="BL30" i="23"/>
  <c r="BM30" i="23"/>
  <c r="BN30" i="23"/>
  <c r="BO30" i="23"/>
  <c r="BP30" i="23"/>
  <c r="B31" i="23"/>
  <c r="C31" i="23"/>
  <c r="D31" i="23"/>
  <c r="E31"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F31" i="23"/>
  <c r="BG31" i="23"/>
  <c r="BH31" i="23"/>
  <c r="BI31" i="23"/>
  <c r="BJ31" i="23"/>
  <c r="BK31" i="23"/>
  <c r="BL31" i="23"/>
  <c r="BM31" i="23"/>
  <c r="BN31" i="23"/>
  <c r="BO31" i="23"/>
  <c r="BP31" i="23"/>
  <c r="B32" i="23"/>
  <c r="C32" i="23"/>
  <c r="D32" i="23"/>
  <c r="E32"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F32" i="23"/>
  <c r="BG32" i="23"/>
  <c r="BH32" i="23"/>
  <c r="BI32" i="23"/>
  <c r="BJ32" i="23"/>
  <c r="BK32" i="23"/>
  <c r="BL32" i="23"/>
  <c r="BM32" i="23"/>
  <c r="BN32" i="23"/>
  <c r="BO32" i="23"/>
  <c r="BP32" i="23"/>
  <c r="B33" i="23"/>
  <c r="C33" i="23"/>
  <c r="D33" i="23"/>
  <c r="E33" i="23"/>
  <c r="F33" i="23"/>
  <c r="G33" i="23"/>
  <c r="H33" i="23"/>
  <c r="I33" i="23"/>
  <c r="J33" i="23"/>
  <c r="K33" i="23"/>
  <c r="L33" i="23"/>
  <c r="M33" i="23"/>
  <c r="N33" i="23"/>
  <c r="O33" i="23"/>
  <c r="P33" i="23"/>
  <c r="Q33" i="23"/>
  <c r="R33" i="23"/>
  <c r="S33" i="23"/>
  <c r="T33" i="23"/>
  <c r="U33" i="23"/>
  <c r="V33" i="23"/>
  <c r="W33" i="23"/>
  <c r="X33" i="23"/>
  <c r="Y33" i="23"/>
  <c r="Z33" i="23"/>
  <c r="AA33" i="23"/>
  <c r="AB33" i="23"/>
  <c r="AC33" i="23"/>
  <c r="AD33" i="23"/>
  <c r="AE33" i="23"/>
  <c r="AF33" i="23"/>
  <c r="AG33" i="23"/>
  <c r="AH33" i="23"/>
  <c r="AI33" i="23"/>
  <c r="AJ33" i="23"/>
  <c r="AK33" i="23"/>
  <c r="AL33" i="23"/>
  <c r="AM33" i="23"/>
  <c r="AN33" i="23"/>
  <c r="AO33" i="23"/>
  <c r="AP33" i="23"/>
  <c r="AQ33" i="23"/>
  <c r="AR33" i="23"/>
  <c r="AS33" i="23"/>
  <c r="AT33" i="23"/>
  <c r="AU33" i="23"/>
  <c r="AV33" i="23"/>
  <c r="AW33" i="23"/>
  <c r="AX33" i="23"/>
  <c r="AY33" i="23"/>
  <c r="AZ33" i="23"/>
  <c r="BA33" i="23"/>
  <c r="BB33" i="23"/>
  <c r="BC33" i="23"/>
  <c r="BD33" i="23"/>
  <c r="BE33" i="23"/>
  <c r="BF33" i="23"/>
  <c r="BG33" i="23"/>
  <c r="BH33" i="23"/>
  <c r="BI33" i="23"/>
  <c r="BJ33" i="23"/>
  <c r="BK33" i="23"/>
  <c r="BL33" i="23"/>
  <c r="BM33" i="23"/>
  <c r="BN33" i="23"/>
  <c r="BO33" i="23"/>
  <c r="BP33" i="23"/>
  <c r="B34" i="23"/>
  <c r="C34" i="23"/>
  <c r="D34" i="23"/>
  <c r="E34" i="23"/>
  <c r="F34" i="23"/>
  <c r="G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35" i="23"/>
  <c r="C35" i="23"/>
  <c r="D35" i="23"/>
  <c r="E35" i="23"/>
  <c r="F35" i="23"/>
  <c r="G35" i="23"/>
  <c r="H35" i="23"/>
  <c r="I35" i="23"/>
  <c r="J35" i="23"/>
  <c r="K35" i="23"/>
  <c r="L35" i="23"/>
  <c r="M35" i="23"/>
  <c r="N35" i="23"/>
  <c r="O35" i="23"/>
  <c r="P35" i="23"/>
  <c r="Q35" i="23"/>
  <c r="R35" i="23"/>
  <c r="S35" i="23"/>
  <c r="T35" i="23"/>
  <c r="U35" i="23"/>
  <c r="V35" i="23"/>
  <c r="W35" i="23"/>
  <c r="X35" i="23"/>
  <c r="Y35" i="23"/>
  <c r="Z35" i="23"/>
  <c r="AA35" i="23"/>
  <c r="AB35" i="23"/>
  <c r="AC35" i="23"/>
  <c r="AD35" i="23"/>
  <c r="AE35" i="23"/>
  <c r="AF35" i="23"/>
  <c r="AG35" i="23"/>
  <c r="AH35" i="23"/>
  <c r="AI35" i="23"/>
  <c r="AJ35" i="23"/>
  <c r="AK35" i="23"/>
  <c r="AL35" i="23"/>
  <c r="AM35" i="23"/>
  <c r="AN35" i="23"/>
  <c r="AO35" i="23"/>
  <c r="AP35" i="23"/>
  <c r="AQ35" i="23"/>
  <c r="AR35" i="23"/>
  <c r="AS35" i="23"/>
  <c r="AT35" i="23"/>
  <c r="AU35" i="23"/>
  <c r="AV35" i="23"/>
  <c r="AW35" i="23"/>
  <c r="AX35" i="23"/>
  <c r="AY35" i="23"/>
  <c r="AZ35" i="23"/>
  <c r="BA35" i="23"/>
  <c r="BB35" i="23"/>
  <c r="BC35" i="23"/>
  <c r="BD35" i="23"/>
  <c r="BE35" i="23"/>
  <c r="BF35" i="23"/>
  <c r="BG35" i="23"/>
  <c r="BH35" i="23"/>
  <c r="BI35" i="23"/>
  <c r="BJ35" i="23"/>
  <c r="BK35" i="23"/>
  <c r="BL35" i="23"/>
  <c r="BM35" i="23"/>
  <c r="BN35" i="23"/>
  <c r="BO35" i="23"/>
  <c r="BP35" i="23"/>
  <c r="B36" i="23"/>
  <c r="C36" i="23"/>
  <c r="D36" i="23"/>
  <c r="E36" i="23"/>
  <c r="F36" i="23"/>
  <c r="G36" i="23"/>
  <c r="H36" i="23"/>
  <c r="I36" i="23"/>
  <c r="J36" i="23"/>
  <c r="K36" i="23"/>
  <c r="L36" i="23"/>
  <c r="M36" i="23"/>
  <c r="N36" i="23"/>
  <c r="O36" i="23"/>
  <c r="P36" i="23"/>
  <c r="Q36" i="23"/>
  <c r="R36" i="23"/>
  <c r="S36" i="23"/>
  <c r="T36" i="23"/>
  <c r="U36" i="23"/>
  <c r="V36" i="23"/>
  <c r="W36" i="23"/>
  <c r="X36" i="23"/>
  <c r="Y36" i="23"/>
  <c r="Z36" i="23"/>
  <c r="AA36" i="23"/>
  <c r="AB36" i="23"/>
  <c r="AC36" i="23"/>
  <c r="AD36" i="23"/>
  <c r="AE36" i="23"/>
  <c r="AF36" i="23"/>
  <c r="AG36" i="23"/>
  <c r="AH36" i="23"/>
  <c r="AI36" i="23"/>
  <c r="AJ36" i="23"/>
  <c r="AK36" i="23"/>
  <c r="AL36" i="23"/>
  <c r="AM36" i="23"/>
  <c r="AN36" i="23"/>
  <c r="AO36" i="23"/>
  <c r="AP36" i="23"/>
  <c r="AQ36" i="23"/>
  <c r="AR36" i="23"/>
  <c r="AS36" i="23"/>
  <c r="AT36" i="23"/>
  <c r="AU36" i="23"/>
  <c r="AV36" i="23"/>
  <c r="AW36" i="23"/>
  <c r="AX36" i="23"/>
  <c r="AY36" i="23"/>
  <c r="AZ36" i="23"/>
  <c r="BA36" i="23"/>
  <c r="BB36" i="23"/>
  <c r="BC36" i="23"/>
  <c r="BD36" i="23"/>
  <c r="BE36" i="23"/>
  <c r="BF36" i="23"/>
  <c r="BG36" i="23"/>
  <c r="BH36" i="23"/>
  <c r="BI36" i="23"/>
  <c r="BJ36" i="23"/>
  <c r="BK36" i="23"/>
  <c r="BL36" i="23"/>
  <c r="BM36" i="23"/>
  <c r="BN36" i="23"/>
  <c r="BO36" i="23"/>
  <c r="BP36" i="23"/>
  <c r="B37" i="23"/>
  <c r="C37" i="23"/>
  <c r="D37" i="23"/>
  <c r="E37" i="23"/>
  <c r="F37" i="23"/>
  <c r="G37" i="23"/>
  <c r="H37" i="23"/>
  <c r="I37" i="23"/>
  <c r="J37" i="23"/>
  <c r="K37" i="23"/>
  <c r="L37" i="23"/>
  <c r="M37" i="23"/>
  <c r="N37" i="23"/>
  <c r="O37" i="23"/>
  <c r="P37" i="23"/>
  <c r="Q37" i="23"/>
  <c r="R37" i="23"/>
  <c r="S37" i="23"/>
  <c r="T37" i="23"/>
  <c r="U37" i="23"/>
  <c r="V37" i="23"/>
  <c r="W37" i="23"/>
  <c r="X37" i="23"/>
  <c r="Y37" i="23"/>
  <c r="Z37" i="23"/>
  <c r="AA37" i="23"/>
  <c r="AB37" i="23"/>
  <c r="AC37" i="23"/>
  <c r="AD37" i="23"/>
  <c r="AE37" i="23"/>
  <c r="AF37" i="23"/>
  <c r="AG37" i="23"/>
  <c r="AH37" i="23"/>
  <c r="AI37" i="23"/>
  <c r="AJ37" i="23"/>
  <c r="AK37" i="23"/>
  <c r="AL37" i="23"/>
  <c r="AM37" i="23"/>
  <c r="AN37" i="23"/>
  <c r="AO37" i="23"/>
  <c r="AP37" i="23"/>
  <c r="AQ37" i="23"/>
  <c r="AR37" i="23"/>
  <c r="AS37" i="23"/>
  <c r="AT37" i="23"/>
  <c r="AU37" i="23"/>
  <c r="AV37" i="23"/>
  <c r="AW37" i="23"/>
  <c r="AX37" i="23"/>
  <c r="AY37" i="23"/>
  <c r="AZ37" i="23"/>
  <c r="BA37" i="23"/>
  <c r="BB37" i="23"/>
  <c r="BC37" i="23"/>
  <c r="BD37" i="23"/>
  <c r="BE37" i="23"/>
  <c r="BF37" i="23"/>
  <c r="BG37" i="23"/>
  <c r="BH37" i="23"/>
  <c r="BI37" i="23"/>
  <c r="BJ37" i="23"/>
  <c r="BK37" i="23"/>
  <c r="BL37" i="23"/>
  <c r="BM37" i="23"/>
  <c r="BN37" i="23"/>
  <c r="BO37" i="23"/>
  <c r="BP37" i="23"/>
  <c r="B38" i="23"/>
  <c r="C38" i="23"/>
  <c r="D38" i="23"/>
  <c r="E38" i="23"/>
  <c r="F38" i="23"/>
  <c r="G38" i="23"/>
  <c r="H38" i="23"/>
  <c r="I38" i="23"/>
  <c r="J38" i="23"/>
  <c r="K38" i="23"/>
  <c r="L38" i="23"/>
  <c r="M38" i="23"/>
  <c r="N38" i="23"/>
  <c r="O38" i="23"/>
  <c r="P38" i="23"/>
  <c r="Q38" i="23"/>
  <c r="R38" i="23"/>
  <c r="S38" i="23"/>
  <c r="T38" i="23"/>
  <c r="U38" i="23"/>
  <c r="V38" i="23"/>
  <c r="W38" i="23"/>
  <c r="X38" i="23"/>
  <c r="Y38" i="23"/>
  <c r="Z38" i="23"/>
  <c r="AA38" i="23"/>
  <c r="AB38" i="23"/>
  <c r="AC38" i="23"/>
  <c r="AD38" i="23"/>
  <c r="AE38" i="23"/>
  <c r="AF38" i="23"/>
  <c r="AG38" i="23"/>
  <c r="AH38" i="23"/>
  <c r="AI38" i="23"/>
  <c r="AJ38" i="23"/>
  <c r="AK38" i="23"/>
  <c r="AL38" i="23"/>
  <c r="AM38" i="23"/>
  <c r="AN38" i="23"/>
  <c r="AO38" i="23"/>
  <c r="AP38" i="23"/>
  <c r="AQ38" i="23"/>
  <c r="AR38" i="23"/>
  <c r="AS38" i="23"/>
  <c r="AT38" i="23"/>
  <c r="AU38" i="23"/>
  <c r="AV38" i="23"/>
  <c r="AW38" i="23"/>
  <c r="AX38" i="23"/>
  <c r="AY38" i="23"/>
  <c r="AZ38" i="23"/>
  <c r="BA38" i="23"/>
  <c r="BB38" i="23"/>
  <c r="BC38" i="23"/>
  <c r="BD38" i="23"/>
  <c r="BE38" i="23"/>
  <c r="BF38" i="23"/>
  <c r="BG38" i="23"/>
  <c r="BH38" i="23"/>
  <c r="BI38" i="23"/>
  <c r="BJ38" i="23"/>
  <c r="BK38" i="23"/>
  <c r="BL38" i="23"/>
  <c r="BM38" i="23"/>
  <c r="BN38" i="23"/>
  <c r="BO38" i="23"/>
  <c r="BP38" i="23"/>
  <c r="B39" i="23"/>
  <c r="C39" i="23"/>
  <c r="D39" i="23"/>
  <c r="E39"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F39" i="23"/>
  <c r="BG39" i="23"/>
  <c r="BH39" i="23"/>
  <c r="BI39" i="23"/>
  <c r="BJ39" i="23"/>
  <c r="BK39" i="23"/>
  <c r="BL39" i="23"/>
  <c r="BM39" i="23"/>
  <c r="BN39" i="23"/>
  <c r="BO39" i="23"/>
  <c r="BP39" i="23"/>
  <c r="B40" i="23"/>
  <c r="C40" i="23"/>
  <c r="D40" i="23"/>
  <c r="E40" i="23"/>
  <c r="F40" i="23"/>
  <c r="G40" i="23"/>
  <c r="H40" i="23"/>
  <c r="I40" i="23"/>
  <c r="J40" i="23"/>
  <c r="K40" i="23"/>
  <c r="L40" i="23"/>
  <c r="M40" i="23"/>
  <c r="N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F40" i="23"/>
  <c r="BG40" i="23"/>
  <c r="BH40" i="23"/>
  <c r="BI40" i="23"/>
  <c r="BJ40" i="23"/>
  <c r="BK40" i="23"/>
  <c r="BL40" i="23"/>
  <c r="BM40" i="23"/>
  <c r="BN40" i="23"/>
  <c r="BO40" i="23"/>
  <c r="BP40" i="23"/>
  <c r="B41" i="23"/>
  <c r="C41" i="23"/>
  <c r="D41" i="23"/>
  <c r="E41" i="23"/>
  <c r="F41" i="23"/>
  <c r="G41" i="23"/>
  <c r="H41" i="23"/>
  <c r="I41" i="23"/>
  <c r="J41" i="23"/>
  <c r="K41" i="23"/>
  <c r="L41" i="23"/>
  <c r="M41" i="23"/>
  <c r="N41" i="23"/>
  <c r="O41" i="23"/>
  <c r="P41" i="23"/>
  <c r="Q41" i="23"/>
  <c r="R41" i="23"/>
  <c r="S41" i="23"/>
  <c r="T41" i="23"/>
  <c r="U41" i="23"/>
  <c r="V41" i="23"/>
  <c r="W41" i="23"/>
  <c r="X41" i="23"/>
  <c r="Y41" i="23"/>
  <c r="Z41" i="23"/>
  <c r="AA41" i="23"/>
  <c r="AB41" i="23"/>
  <c r="AC41" i="23"/>
  <c r="AD41" i="23"/>
  <c r="AE41" i="23"/>
  <c r="AF41" i="23"/>
  <c r="AG41" i="23"/>
  <c r="AH41" i="23"/>
  <c r="AI41" i="23"/>
  <c r="AJ41" i="23"/>
  <c r="AK41" i="23"/>
  <c r="AL41" i="23"/>
  <c r="AM41" i="23"/>
  <c r="AN41" i="23"/>
  <c r="AO41" i="23"/>
  <c r="AP41" i="23"/>
  <c r="AQ41" i="23"/>
  <c r="AR41" i="23"/>
  <c r="AS41" i="23"/>
  <c r="AT41" i="23"/>
  <c r="AU41" i="23"/>
  <c r="AV41" i="23"/>
  <c r="AW41" i="23"/>
  <c r="AX41" i="23"/>
  <c r="AY41" i="23"/>
  <c r="AZ41" i="23"/>
  <c r="BA41" i="23"/>
  <c r="BB41" i="23"/>
  <c r="BC41" i="23"/>
  <c r="BD41" i="23"/>
  <c r="BE41" i="23"/>
  <c r="BF41" i="23"/>
  <c r="BG41" i="23"/>
  <c r="BH41" i="23"/>
  <c r="BI41" i="23"/>
  <c r="BJ41" i="23"/>
  <c r="BK41" i="23"/>
  <c r="BL41" i="23"/>
  <c r="BM41" i="23"/>
  <c r="BN41" i="23"/>
  <c r="BO41" i="23"/>
  <c r="BP41" i="23"/>
  <c r="B42" i="23"/>
  <c r="C42" i="23"/>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AG42" i="23"/>
  <c r="AH42" i="23"/>
  <c r="AI42" i="23"/>
  <c r="AJ42" i="23"/>
  <c r="AK42" i="23"/>
  <c r="AL42" i="23"/>
  <c r="AM42" i="23"/>
  <c r="AN42" i="23"/>
  <c r="AO42" i="23"/>
  <c r="AP42" i="23"/>
  <c r="AQ42" i="23"/>
  <c r="AR42" i="23"/>
  <c r="AS42" i="23"/>
  <c r="AT42" i="23"/>
  <c r="AU42" i="23"/>
  <c r="AV42" i="23"/>
  <c r="AW42" i="23"/>
  <c r="AX42" i="23"/>
  <c r="AY42" i="23"/>
  <c r="AZ42" i="23"/>
  <c r="BA42" i="23"/>
  <c r="BB42" i="23"/>
  <c r="BC42" i="23"/>
  <c r="BD42" i="23"/>
  <c r="BE42" i="23"/>
  <c r="BF42" i="23"/>
  <c r="BG42" i="23"/>
  <c r="BH42" i="23"/>
  <c r="BI42" i="23"/>
  <c r="BJ42" i="23"/>
  <c r="BK42" i="23"/>
  <c r="BL42" i="23"/>
  <c r="BM42" i="23"/>
  <c r="BN42" i="23"/>
  <c r="BO42" i="23"/>
  <c r="BP42" i="23"/>
  <c r="B43" i="23"/>
  <c r="C43" i="23"/>
  <c r="D43" i="23"/>
  <c r="E4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F43" i="23"/>
  <c r="BG43" i="23"/>
  <c r="BH43" i="23"/>
  <c r="BI43" i="23"/>
  <c r="BJ43" i="23"/>
  <c r="BK43" i="23"/>
  <c r="BL43" i="23"/>
  <c r="BM43" i="23"/>
  <c r="BN43" i="23"/>
  <c r="BO43" i="23"/>
  <c r="BP43" i="23"/>
  <c r="B44" i="23"/>
  <c r="C44" i="23"/>
  <c r="D44" i="23"/>
  <c r="E4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F44" i="23"/>
  <c r="BG44" i="23"/>
  <c r="BH44" i="23"/>
  <c r="BI44" i="23"/>
  <c r="BJ44" i="23"/>
  <c r="BK44" i="23"/>
  <c r="BL44" i="23"/>
  <c r="BM44" i="23"/>
  <c r="BN44" i="23"/>
  <c r="BO44" i="23"/>
  <c r="BP44" i="23"/>
  <c r="B45" i="23"/>
  <c r="C45" i="23"/>
  <c r="D45" i="23"/>
  <c r="E45" i="23"/>
  <c r="F45" i="23"/>
  <c r="G45" i="23"/>
  <c r="H45" i="23"/>
  <c r="I45" i="23"/>
  <c r="J45" i="23"/>
  <c r="K45" i="23"/>
  <c r="L45" i="23"/>
  <c r="M45" i="23"/>
  <c r="N45" i="23"/>
  <c r="O45" i="23"/>
  <c r="P45" i="23"/>
  <c r="Q45" i="23"/>
  <c r="R45" i="23"/>
  <c r="S45" i="23"/>
  <c r="T45" i="23"/>
  <c r="U45" i="23"/>
  <c r="V45" i="23"/>
  <c r="W45" i="23"/>
  <c r="X45" i="23"/>
  <c r="Y45" i="23"/>
  <c r="Z45" i="23"/>
  <c r="AA45" i="23"/>
  <c r="AB45" i="23"/>
  <c r="AC45" i="23"/>
  <c r="AD45" i="23"/>
  <c r="AE45" i="23"/>
  <c r="AF45" i="23"/>
  <c r="AG45" i="23"/>
  <c r="AH45" i="23"/>
  <c r="AI45" i="23"/>
  <c r="AJ45" i="23"/>
  <c r="AK45" i="23"/>
  <c r="AL45" i="23"/>
  <c r="AM45" i="23"/>
  <c r="AN45" i="23"/>
  <c r="AO45" i="23"/>
  <c r="AP45" i="23"/>
  <c r="AQ45" i="23"/>
  <c r="AR45" i="23"/>
  <c r="AS45" i="23"/>
  <c r="AT45" i="23"/>
  <c r="AU45" i="23"/>
  <c r="AV45" i="23"/>
  <c r="AW45" i="23"/>
  <c r="AX45" i="23"/>
  <c r="AY45" i="23"/>
  <c r="AZ45" i="23"/>
  <c r="BA45" i="23"/>
  <c r="BB45" i="23"/>
  <c r="BC45" i="23"/>
  <c r="BD45" i="23"/>
  <c r="BE45" i="23"/>
  <c r="BF45" i="23"/>
  <c r="BG45" i="23"/>
  <c r="BH45" i="23"/>
  <c r="BI45" i="23"/>
  <c r="BJ45" i="23"/>
  <c r="BK45" i="23"/>
  <c r="BL45" i="23"/>
  <c r="BM45" i="23"/>
  <c r="BN45" i="23"/>
  <c r="BO45" i="23"/>
  <c r="BP45" i="23"/>
  <c r="B46" i="23"/>
  <c r="C46" i="23"/>
  <c r="D46" i="23"/>
  <c r="E46" i="23"/>
  <c r="F46" i="23"/>
  <c r="G46" i="23"/>
  <c r="H46" i="23"/>
  <c r="I46" i="23"/>
  <c r="J46" i="23"/>
  <c r="K46" i="23"/>
  <c r="L46" i="23"/>
  <c r="M46" i="23"/>
  <c r="N46" i="23"/>
  <c r="O46" i="23"/>
  <c r="P46" i="23"/>
  <c r="Q46" i="23"/>
  <c r="R46" i="23"/>
  <c r="S46" i="23"/>
  <c r="T46" i="23"/>
  <c r="U46" i="23"/>
  <c r="V46" i="23"/>
  <c r="W46" i="23"/>
  <c r="X46" i="23"/>
  <c r="Y46" i="23"/>
  <c r="Z46" i="23"/>
  <c r="AA46" i="23"/>
  <c r="AB46" i="23"/>
  <c r="AC46" i="23"/>
  <c r="AD46" i="23"/>
  <c r="AE46" i="23"/>
  <c r="AF46" i="23"/>
  <c r="AG46" i="23"/>
  <c r="AH46" i="23"/>
  <c r="AI46" i="23"/>
  <c r="AJ46" i="23"/>
  <c r="AK46" i="23"/>
  <c r="AL46" i="23"/>
  <c r="AM46" i="23"/>
  <c r="AN46" i="23"/>
  <c r="AO46" i="23"/>
  <c r="AP46" i="23"/>
  <c r="AQ46" i="23"/>
  <c r="AR46" i="23"/>
  <c r="AS46" i="23"/>
  <c r="AT46" i="23"/>
  <c r="AU46" i="23"/>
  <c r="AV46" i="23"/>
  <c r="AW46" i="23"/>
  <c r="AX46" i="23"/>
  <c r="AY46" i="23"/>
  <c r="AZ46" i="23"/>
  <c r="BA46" i="23"/>
  <c r="BB46" i="23"/>
  <c r="BC46" i="23"/>
  <c r="BD46" i="23"/>
  <c r="BE46" i="23"/>
  <c r="BF46" i="23"/>
  <c r="BG46" i="23"/>
  <c r="BH46" i="23"/>
  <c r="BI46" i="23"/>
  <c r="BJ46" i="23"/>
  <c r="BK46" i="23"/>
  <c r="BL46" i="23"/>
  <c r="BM46" i="23"/>
  <c r="BN46" i="23"/>
  <c r="BO46" i="23"/>
  <c r="BP46" i="23"/>
  <c r="B47" i="23"/>
  <c r="C47" i="23"/>
  <c r="D47" i="23"/>
  <c r="E47" i="23"/>
  <c r="F47" i="23"/>
  <c r="G47" i="23"/>
  <c r="H47" i="23"/>
  <c r="I47" i="23"/>
  <c r="J47" i="23"/>
  <c r="K47" i="23"/>
  <c r="L47" i="23"/>
  <c r="M47" i="23"/>
  <c r="N47" i="23"/>
  <c r="O47" i="23"/>
  <c r="P47" i="23"/>
  <c r="Q47" i="23"/>
  <c r="R47" i="23"/>
  <c r="S47" i="23"/>
  <c r="T47" i="23"/>
  <c r="U47" i="23"/>
  <c r="V47" i="23"/>
  <c r="W47" i="23"/>
  <c r="X47" i="23"/>
  <c r="Y47" i="23"/>
  <c r="Z47" i="23"/>
  <c r="AA47" i="23"/>
  <c r="AB47" i="23"/>
  <c r="AC47" i="23"/>
  <c r="AD47" i="23"/>
  <c r="AE47" i="23"/>
  <c r="AF47" i="23"/>
  <c r="AG47" i="23"/>
  <c r="AH47" i="23"/>
  <c r="AI47" i="23"/>
  <c r="AJ47" i="23"/>
  <c r="AK47" i="23"/>
  <c r="AL47" i="23"/>
  <c r="AM47" i="23"/>
  <c r="AN47" i="23"/>
  <c r="AO47" i="23"/>
  <c r="AP47" i="23"/>
  <c r="AQ47" i="23"/>
  <c r="AR47" i="23"/>
  <c r="AS47" i="23"/>
  <c r="AT47" i="23"/>
  <c r="AU47" i="23"/>
  <c r="AV47" i="23"/>
  <c r="AW47" i="23"/>
  <c r="AX47" i="23"/>
  <c r="AY47" i="23"/>
  <c r="AZ47" i="23"/>
  <c r="BA47" i="23"/>
  <c r="BB47" i="23"/>
  <c r="BC47" i="23"/>
  <c r="BD47" i="23"/>
  <c r="BE47" i="23"/>
  <c r="BF47" i="23"/>
  <c r="BG47" i="23"/>
  <c r="BH47" i="23"/>
  <c r="BI47" i="23"/>
  <c r="BJ47" i="23"/>
  <c r="BK47" i="23"/>
  <c r="BL47" i="23"/>
  <c r="BM47" i="23"/>
  <c r="BN47" i="23"/>
  <c r="BO47" i="23"/>
  <c r="BP47" i="23"/>
  <c r="C2" i="23"/>
  <c r="D2" i="23"/>
  <c r="E2" i="23"/>
  <c r="F2" i="23"/>
  <c r="G2" i="23"/>
  <c r="H2" i="23"/>
  <c r="I2" i="23"/>
  <c r="J2" i="23"/>
  <c r="K2" i="23"/>
  <c r="L2" i="23"/>
  <c r="M2" i="23"/>
  <c r="N2" i="23"/>
  <c r="O2" i="23"/>
  <c r="P2" i="23"/>
  <c r="Q2" i="23"/>
  <c r="R2" i="23"/>
  <c r="S2" i="23"/>
  <c r="T2" i="23"/>
  <c r="U2" i="23"/>
  <c r="V2" i="23"/>
  <c r="W2" i="23"/>
  <c r="X2" i="23"/>
  <c r="Y2" i="23"/>
  <c r="Z2" i="23"/>
  <c r="AA2" i="23"/>
  <c r="AB2" i="23"/>
  <c r="AC2" i="23"/>
  <c r="AD2" i="23"/>
  <c r="AE2" i="23"/>
  <c r="AF2" i="23"/>
  <c r="AG2" i="23"/>
  <c r="AH2" i="23"/>
  <c r="AI2" i="23"/>
  <c r="AJ2" i="23"/>
  <c r="AK2" i="23"/>
  <c r="AL2" i="23"/>
  <c r="AM2" i="23"/>
  <c r="AN2" i="23"/>
  <c r="AO2" i="23"/>
  <c r="AP2" i="23"/>
  <c r="AQ2" i="23"/>
  <c r="AR2" i="23"/>
  <c r="AS2" i="23"/>
  <c r="AT2" i="23"/>
  <c r="AU2" i="23"/>
  <c r="AV2" i="23"/>
  <c r="AW2" i="23"/>
  <c r="AX2" i="23"/>
  <c r="AY2" i="23"/>
  <c r="AZ2" i="23"/>
  <c r="BA2" i="23"/>
  <c r="BB2" i="23"/>
  <c r="BC2" i="23"/>
  <c r="BD2" i="23"/>
  <c r="BE2" i="23"/>
  <c r="BF2" i="23"/>
  <c r="BG2" i="23"/>
  <c r="BH2" i="23"/>
  <c r="BI2" i="23"/>
  <c r="BJ2" i="23"/>
  <c r="BK2" i="23"/>
  <c r="BL2" i="23"/>
  <c r="BM2" i="23"/>
  <c r="BN2" i="23"/>
  <c r="BO2" i="23"/>
  <c r="BP2" i="23"/>
  <c r="B2" i="23"/>
  <c r="O9" i="2" l="1"/>
  <c r="O8" i="2"/>
  <c r="O7" i="2"/>
  <c r="B17" i="21"/>
  <c r="N3" i="2"/>
  <c r="O3" i="2"/>
  <c r="H17" i="21"/>
  <c r="Z17" i="21"/>
  <c r="AA17" i="21" s="1"/>
  <c r="B18" i="21"/>
  <c r="G18" i="21"/>
  <c r="H18" i="21"/>
  <c r="Z18" i="21"/>
  <c r="AA18" i="21" s="1"/>
  <c r="B19" i="21"/>
  <c r="C19" i="21"/>
  <c r="E19" i="21" s="1"/>
  <c r="N19" i="21" s="1"/>
  <c r="H19" i="21"/>
  <c r="Z19" i="21"/>
  <c r="AA19" i="21" s="1"/>
  <c r="B20" i="21"/>
  <c r="C20" i="21" s="1"/>
  <c r="E20" i="21" s="1"/>
  <c r="O20" i="21" s="1"/>
  <c r="D20" i="21"/>
  <c r="AS20" i="21" s="1"/>
  <c r="F20" i="21"/>
  <c r="G20" i="21"/>
  <c r="AT20" i="21" s="1"/>
  <c r="H20" i="21"/>
  <c r="Z20" i="21"/>
  <c r="AA20" i="21"/>
  <c r="B21" i="21"/>
  <c r="H21" i="21"/>
  <c r="Z21" i="21"/>
  <c r="AA21" i="21"/>
  <c r="B22" i="21"/>
  <c r="D22" i="21"/>
  <c r="H22" i="21"/>
  <c r="Z22" i="21"/>
  <c r="AA22" i="21" s="1"/>
  <c r="B23" i="21"/>
  <c r="D23" i="21"/>
  <c r="C23" i="21"/>
  <c r="E23" i="21" s="1"/>
  <c r="F23" i="21"/>
  <c r="G23" i="21"/>
  <c r="I23" i="21"/>
  <c r="H23" i="21"/>
  <c r="Z23" i="21"/>
  <c r="AA23" i="21" s="1"/>
  <c r="B24" i="21"/>
  <c r="F24" i="21" s="1"/>
  <c r="C24" i="21"/>
  <c r="E24" i="21" s="1"/>
  <c r="N24" i="21" s="1"/>
  <c r="G24" i="21"/>
  <c r="H24" i="21"/>
  <c r="Z24" i="21"/>
  <c r="AA24" i="21"/>
  <c r="B25" i="21"/>
  <c r="H25" i="21"/>
  <c r="Z25" i="21"/>
  <c r="AA25" i="21"/>
  <c r="B26" i="21"/>
  <c r="H26" i="21"/>
  <c r="Z26" i="21"/>
  <c r="AA26" i="21" s="1"/>
  <c r="B27" i="21"/>
  <c r="C27" i="21" s="1"/>
  <c r="E27" i="21" s="1"/>
  <c r="N27" i="21" s="1"/>
  <c r="H27" i="21"/>
  <c r="Z27" i="21"/>
  <c r="AA27" i="21" s="1"/>
  <c r="B28" i="21"/>
  <c r="D28" i="21" s="1"/>
  <c r="W28" i="21" s="1"/>
  <c r="C28" i="21"/>
  <c r="E28" i="21" s="1"/>
  <c r="F28" i="21"/>
  <c r="H28" i="21"/>
  <c r="Z28" i="21"/>
  <c r="AA28" i="21"/>
  <c r="B29" i="21"/>
  <c r="F29" i="21"/>
  <c r="H29" i="21"/>
  <c r="Z29" i="21"/>
  <c r="AA29" i="21" s="1"/>
  <c r="B30" i="21"/>
  <c r="H30" i="21"/>
  <c r="Z30" i="21"/>
  <c r="AA30" i="21" s="1"/>
  <c r="B31" i="21"/>
  <c r="F31" i="21"/>
  <c r="H31" i="21"/>
  <c r="Z31" i="21"/>
  <c r="AA31" i="21" s="1"/>
  <c r="B32" i="21"/>
  <c r="F32" i="21"/>
  <c r="H32" i="21"/>
  <c r="Z32" i="21"/>
  <c r="AA32" i="21" s="1"/>
  <c r="B33" i="21"/>
  <c r="F33" i="21" s="1"/>
  <c r="C33" i="21"/>
  <c r="E33" i="21" s="1"/>
  <c r="H33" i="21"/>
  <c r="Z33" i="21"/>
  <c r="AA33" i="21"/>
  <c r="B34" i="21"/>
  <c r="C34" i="21" s="1"/>
  <c r="D34" i="21"/>
  <c r="E34" i="21"/>
  <c r="F34" i="21"/>
  <c r="G34" i="21"/>
  <c r="N24" i="2"/>
  <c r="Z34" i="21"/>
  <c r="AA34" i="21"/>
  <c r="B35" i="21"/>
  <c r="C35" i="21"/>
  <c r="E35" i="21" s="1"/>
  <c r="Z35" i="21"/>
  <c r="AA35" i="21" s="1"/>
  <c r="B36" i="21"/>
  <c r="Z36" i="21"/>
  <c r="AA36" i="21" s="1"/>
  <c r="B37" i="21"/>
  <c r="C37" i="21" s="1"/>
  <c r="E37" i="21" s="1"/>
  <c r="D37" i="21"/>
  <c r="F37" i="21"/>
  <c r="AT37" i="21" s="1"/>
  <c r="G37" i="21"/>
  <c r="I37" i="21"/>
  <c r="Z37" i="21"/>
  <c r="AA37" i="21" s="1"/>
  <c r="B38" i="21"/>
  <c r="F38" i="21" s="1"/>
  <c r="C38" i="21"/>
  <c r="E38" i="21" s="1"/>
  <c r="O38" i="21" s="1"/>
  <c r="G38" i="21"/>
  <c r="Z38" i="21"/>
  <c r="AA38" i="21"/>
  <c r="B39" i="21"/>
  <c r="C39" i="21"/>
  <c r="E39" i="21" s="1"/>
  <c r="F39" i="21"/>
  <c r="Z39" i="21"/>
  <c r="AA39" i="21"/>
  <c r="B40" i="21"/>
  <c r="Z40" i="21"/>
  <c r="AA40" i="21" s="1"/>
  <c r="B41" i="21"/>
  <c r="Z41" i="21"/>
  <c r="AA41" i="21" s="1"/>
  <c r="B42" i="21"/>
  <c r="C42" i="21" s="1"/>
  <c r="E42" i="21" s="1"/>
  <c r="D42" i="21"/>
  <c r="I42" i="21" s="1"/>
  <c r="F42" i="21"/>
  <c r="G42" i="21"/>
  <c r="Z42" i="21"/>
  <c r="AA42" i="21" s="1"/>
  <c r="B43" i="21"/>
  <c r="Z43" i="21"/>
  <c r="AA43" i="21" s="1"/>
  <c r="B44" i="21"/>
  <c r="F44" i="21" s="1"/>
  <c r="G44" i="21"/>
  <c r="Z44" i="21"/>
  <c r="AA44" i="21" s="1"/>
  <c r="B45" i="21"/>
  <c r="D45" i="21"/>
  <c r="F45" i="21"/>
  <c r="Z45" i="21"/>
  <c r="AA45" i="21" s="1"/>
  <c r="B46" i="21"/>
  <c r="D46" i="21" s="1"/>
  <c r="C46" i="21"/>
  <c r="E46" i="21" s="1"/>
  <c r="F46" i="21"/>
  <c r="I46" i="21"/>
  <c r="Z46" i="21"/>
  <c r="AA46" i="21" s="1"/>
  <c r="B47" i="21"/>
  <c r="C47" i="21"/>
  <c r="E47" i="21" s="1"/>
  <c r="Q47" i="21" s="1"/>
  <c r="F47" i="21"/>
  <c r="Z47" i="21"/>
  <c r="AA47" i="21" s="1"/>
  <c r="B48" i="21"/>
  <c r="Z48" i="21"/>
  <c r="AA48" i="21" s="1"/>
  <c r="B49" i="21"/>
  <c r="F49" i="21"/>
  <c r="Z49" i="21"/>
  <c r="AA49" i="21" s="1"/>
  <c r="B50" i="21"/>
  <c r="F50" i="21" s="1"/>
  <c r="C50" i="21"/>
  <c r="E50" i="21" s="1"/>
  <c r="Z50" i="21"/>
  <c r="AA50" i="21"/>
  <c r="B51" i="21"/>
  <c r="C51" i="21" s="1"/>
  <c r="D51" i="21"/>
  <c r="V51" i="21" s="1"/>
  <c r="E51" i="21"/>
  <c r="F51" i="21"/>
  <c r="G51" i="21"/>
  <c r="Z51" i="21"/>
  <c r="AA51" i="21" s="1"/>
  <c r="H10" i="21"/>
  <c r="H9" i="21"/>
  <c r="H8" i="21"/>
  <c r="H7" i="21"/>
  <c r="H37" i="21" s="1"/>
  <c r="H6" i="21"/>
  <c r="H5" i="21"/>
  <c r="W45" i="21"/>
  <c r="Z16" i="21"/>
  <c r="AA16" i="21" s="1"/>
  <c r="H16" i="21"/>
  <c r="B16" i="21"/>
  <c r="D16" i="21"/>
  <c r="AT15" i="21"/>
  <c r="AS15" i="21"/>
  <c r="AE15" i="21"/>
  <c r="AD15" i="21"/>
  <c r="AV15" i="21"/>
  <c r="AA15" i="21"/>
  <c r="Z15" i="21"/>
  <c r="L15" i="21"/>
  <c r="E15" i="21"/>
  <c r="D15" i="21"/>
  <c r="C15" i="21"/>
  <c r="B15" i="21"/>
  <c r="AC14" i="21"/>
  <c r="J25" i="21"/>
  <c r="AD3" i="21"/>
  <c r="AD15" i="19"/>
  <c r="AE15" i="19"/>
  <c r="AA3" i="21"/>
  <c r="J24" i="21"/>
  <c r="J21" i="21"/>
  <c r="F16" i="21"/>
  <c r="J37" i="21"/>
  <c r="AW15" i="21"/>
  <c r="J16" i="21"/>
  <c r="J17" i="21"/>
  <c r="G16" i="21"/>
  <c r="J45" i="21"/>
  <c r="J48" i="21"/>
  <c r="J44" i="21"/>
  <c r="J43" i="21"/>
  <c r="J39" i="21"/>
  <c r="J51" i="21"/>
  <c r="J38" i="21"/>
  <c r="J34" i="21"/>
  <c r="J47" i="21"/>
  <c r="J30" i="21"/>
  <c r="J26" i="21"/>
  <c r="J50" i="21"/>
  <c r="J35" i="21"/>
  <c r="J33" i="21"/>
  <c r="J29" i="21"/>
  <c r="J22" i="21"/>
  <c r="J18" i="21"/>
  <c r="U20" i="21"/>
  <c r="J31" i="21"/>
  <c r="U34" i="21"/>
  <c r="J36" i="21"/>
  <c r="C16" i="21"/>
  <c r="E16" i="21"/>
  <c r="S16" i="21" s="1"/>
  <c r="J19" i="21"/>
  <c r="J23" i="21"/>
  <c r="J32" i="21"/>
  <c r="O33" i="21"/>
  <c r="B17" i="19"/>
  <c r="C17" i="19" s="1"/>
  <c r="E17" i="19" s="1"/>
  <c r="S17" i="19" s="1"/>
  <c r="B18" i="19"/>
  <c r="B19" i="19"/>
  <c r="D19" i="19" s="1"/>
  <c r="B20" i="19"/>
  <c r="D20" i="19" s="1"/>
  <c r="B21" i="19"/>
  <c r="D21" i="19" s="1"/>
  <c r="B22" i="19"/>
  <c r="B23" i="19"/>
  <c r="B24" i="19"/>
  <c r="B25" i="19"/>
  <c r="C25" i="19" s="1"/>
  <c r="E25" i="19" s="1"/>
  <c r="B26" i="19"/>
  <c r="B27" i="19"/>
  <c r="D27" i="19" s="1"/>
  <c r="B28" i="19"/>
  <c r="D28" i="19" s="1"/>
  <c r="B29" i="19"/>
  <c r="C29" i="19" s="1"/>
  <c r="E29" i="19" s="1"/>
  <c r="B30" i="19"/>
  <c r="D30" i="19" s="1"/>
  <c r="B31" i="19"/>
  <c r="C31" i="19" s="1"/>
  <c r="E31" i="19" s="1"/>
  <c r="B32" i="19"/>
  <c r="B33" i="19"/>
  <c r="D33" i="19" s="1"/>
  <c r="B34" i="19"/>
  <c r="B35" i="19"/>
  <c r="D35" i="19" s="1"/>
  <c r="B36" i="19"/>
  <c r="G36" i="19" s="1"/>
  <c r="B37" i="19"/>
  <c r="C37" i="19" s="1"/>
  <c r="E37" i="19" s="1"/>
  <c r="R37" i="19" s="1"/>
  <c r="B38" i="19"/>
  <c r="B39" i="19"/>
  <c r="B40" i="19"/>
  <c r="D40" i="19" s="1"/>
  <c r="B41" i="19"/>
  <c r="C41" i="19" s="1"/>
  <c r="E41" i="19" s="1"/>
  <c r="O41" i="19" s="1"/>
  <c r="B42" i="19"/>
  <c r="B43" i="19"/>
  <c r="D43" i="19" s="1"/>
  <c r="B44" i="19"/>
  <c r="C44" i="19" s="1"/>
  <c r="E44" i="19" s="1"/>
  <c r="B45" i="19"/>
  <c r="D45" i="19" s="1"/>
  <c r="B46" i="19"/>
  <c r="B47" i="19"/>
  <c r="B48" i="19"/>
  <c r="B49" i="19"/>
  <c r="C49" i="19" s="1"/>
  <c r="E49" i="19" s="1"/>
  <c r="B50" i="19"/>
  <c r="B51" i="19"/>
  <c r="D51" i="19" s="1"/>
  <c r="B16" i="19"/>
  <c r="C16" i="19" s="1"/>
  <c r="E16" i="19" s="1"/>
  <c r="V22" i="21"/>
  <c r="W42" i="21"/>
  <c r="W22" i="21"/>
  <c r="N34" i="21"/>
  <c r="N39" i="21"/>
  <c r="S20" i="21"/>
  <c r="S23" i="21"/>
  <c r="Q28" i="21"/>
  <c r="P28" i="21"/>
  <c r="AT42" i="21"/>
  <c r="Q16" i="21"/>
  <c r="O16" i="21"/>
  <c r="U23" i="21"/>
  <c r="V23" i="21"/>
  <c r="R7" i="6"/>
  <c r="N30" i="2"/>
  <c r="K22" i="21" s="1"/>
  <c r="N29" i="2"/>
  <c r="J20" i="21" s="1"/>
  <c r="J4" i="2"/>
  <c r="J5" i="2"/>
  <c r="J6" i="2"/>
  <c r="J7" i="2"/>
  <c r="J8" i="2"/>
  <c r="J9" i="2"/>
  <c r="J10" i="2"/>
  <c r="J11" i="2"/>
  <c r="J12" i="2"/>
  <c r="J3" i="2"/>
  <c r="O18" i="6"/>
  <c r="O19" i="6"/>
  <c r="O20" i="6"/>
  <c r="O21" i="6"/>
  <c r="O22" i="6"/>
  <c r="O23" i="6"/>
  <c r="O24" i="6"/>
  <c r="O17" i="6"/>
  <c r="S17" i="6"/>
  <c r="R17" i="6"/>
  <c r="S21" i="6"/>
  <c r="R21" i="6"/>
  <c r="S24" i="6"/>
  <c r="R24" i="6"/>
  <c r="S20" i="6"/>
  <c r="R20" i="6"/>
  <c r="S23" i="6"/>
  <c r="R23" i="6"/>
  <c r="S19" i="6"/>
  <c r="R19" i="6"/>
  <c r="S22" i="6"/>
  <c r="R22" i="6"/>
  <c r="S18" i="6"/>
  <c r="R18" i="6"/>
  <c r="R9" i="6"/>
  <c r="R10" i="6"/>
  <c r="R11" i="6"/>
  <c r="R8" i="6"/>
  <c r="AT15" i="19"/>
  <c r="AS15" i="19"/>
  <c r="E15" i="19"/>
  <c r="O25" i="2"/>
  <c r="H17" i="19"/>
  <c r="H18" i="19"/>
  <c r="H19" i="19"/>
  <c r="H20" i="19"/>
  <c r="H21" i="19"/>
  <c r="H22" i="19"/>
  <c r="H23" i="19"/>
  <c r="H24" i="19"/>
  <c r="H25" i="19"/>
  <c r="H26" i="19"/>
  <c r="H27" i="19"/>
  <c r="H28" i="19"/>
  <c r="H29" i="19"/>
  <c r="H30" i="19"/>
  <c r="H31" i="19"/>
  <c r="H32" i="19"/>
  <c r="H33" i="19"/>
  <c r="H16" i="19"/>
  <c r="Q15" i="2"/>
  <c r="R15" i="2"/>
  <c r="Q14" i="2"/>
  <c r="M14" i="2"/>
  <c r="N14" i="2"/>
  <c r="M15" i="2"/>
  <c r="N15" i="2"/>
  <c r="T15" i="2"/>
  <c r="U15" i="2"/>
  <c r="T14" i="2"/>
  <c r="U14" i="2"/>
  <c r="R14" i="2"/>
  <c r="Z15" i="19"/>
  <c r="Z16" i="19"/>
  <c r="AA16" i="19" s="1"/>
  <c r="Z17" i="19"/>
  <c r="AA17" i="19" s="1"/>
  <c r="Z18" i="19"/>
  <c r="AA18" i="19" s="1"/>
  <c r="Z19" i="19"/>
  <c r="AA19" i="19" s="1"/>
  <c r="Z20" i="19"/>
  <c r="AA20" i="19" s="1"/>
  <c r="Z21" i="19"/>
  <c r="AA21" i="19" s="1"/>
  <c r="Z22" i="19"/>
  <c r="AA22" i="19" s="1"/>
  <c r="Z23" i="19"/>
  <c r="AA23" i="19" s="1"/>
  <c r="Z24" i="19"/>
  <c r="AA24" i="19" s="1"/>
  <c r="Z25" i="19"/>
  <c r="AA25" i="19" s="1"/>
  <c r="Z26" i="19"/>
  <c r="AA26" i="19" s="1"/>
  <c r="Z27" i="19"/>
  <c r="AA27" i="19" s="1"/>
  <c r="Z28" i="19"/>
  <c r="AA28" i="19" s="1"/>
  <c r="Z29" i="19"/>
  <c r="AA29" i="19" s="1"/>
  <c r="Z30" i="19"/>
  <c r="AA30" i="19" s="1"/>
  <c r="Z31" i="19"/>
  <c r="AA31" i="19" s="1"/>
  <c r="Z32" i="19"/>
  <c r="AA32" i="19" s="1"/>
  <c r="Z33" i="19"/>
  <c r="AA33" i="19" s="1"/>
  <c r="Z34" i="19"/>
  <c r="AA34" i="19" s="1"/>
  <c r="Z35" i="19"/>
  <c r="AA35" i="19" s="1"/>
  <c r="Z36" i="19"/>
  <c r="AA36" i="19" s="1"/>
  <c r="Z37" i="19"/>
  <c r="AA37" i="19" s="1"/>
  <c r="Z38" i="19"/>
  <c r="AA38" i="19" s="1"/>
  <c r="Z39" i="19"/>
  <c r="Z40" i="19"/>
  <c r="AA40" i="19" s="1"/>
  <c r="Z41" i="19"/>
  <c r="AA41" i="19" s="1"/>
  <c r="Z42" i="19"/>
  <c r="AA42" i="19" s="1"/>
  <c r="Z43" i="19"/>
  <c r="AA43" i="19" s="1"/>
  <c r="Z44" i="19"/>
  <c r="AA44" i="19" s="1"/>
  <c r="Z45" i="19"/>
  <c r="AA45" i="19" s="1"/>
  <c r="Z46" i="19"/>
  <c r="AA46" i="19" s="1"/>
  <c r="Z47" i="19"/>
  <c r="AA47" i="19" s="1"/>
  <c r="AA3" i="19"/>
  <c r="B15" i="19"/>
  <c r="C15" i="19"/>
  <c r="AA15" i="19"/>
  <c r="D15" i="19"/>
  <c r="L15" i="19"/>
  <c r="Z51" i="19"/>
  <c r="AA51" i="19" s="1"/>
  <c r="Z50" i="19"/>
  <c r="AA50" i="19" s="1"/>
  <c r="Z49" i="19"/>
  <c r="AA49" i="19" s="1"/>
  <c r="Z48" i="19"/>
  <c r="AA48" i="19" s="1"/>
  <c r="AC14" i="19"/>
  <c r="AD3" i="19" s="1"/>
  <c r="H10" i="19"/>
  <c r="K47" i="19" s="1"/>
  <c r="H9" i="19"/>
  <c r="J17" i="19" s="1"/>
  <c r="J37" i="19"/>
  <c r="H8" i="19"/>
  <c r="H7" i="19"/>
  <c r="H48" i="19" s="1"/>
  <c r="H6" i="19"/>
  <c r="H5" i="19"/>
  <c r="D41" i="19"/>
  <c r="AA39" i="19"/>
  <c r="J41" i="19"/>
  <c r="J33" i="19"/>
  <c r="J35" i="19"/>
  <c r="J25" i="19"/>
  <c r="J45" i="19"/>
  <c r="J44" i="19"/>
  <c r="J34" i="19"/>
  <c r="J30" i="19"/>
  <c r="G27" i="19"/>
  <c r="J28" i="19"/>
  <c r="H4" i="2"/>
  <c r="H5" i="2"/>
  <c r="H6" i="2"/>
  <c r="H7" i="2"/>
  <c r="H8" i="2"/>
  <c r="H9" i="2"/>
  <c r="H10" i="2"/>
  <c r="H11" i="2"/>
  <c r="H12" i="2"/>
  <c r="H3" i="2"/>
  <c r="F5" i="2"/>
  <c r="F6" i="2"/>
  <c r="F7" i="2"/>
  <c r="F8" i="2"/>
  <c r="F9" i="2"/>
  <c r="F10" i="2"/>
  <c r="F11" i="2"/>
  <c r="F12" i="2"/>
  <c r="F4" i="2"/>
  <c r="G5" i="2"/>
  <c r="G6" i="2"/>
  <c r="G7" i="2"/>
  <c r="G8" i="2"/>
  <c r="G9" i="2"/>
  <c r="G10" i="2"/>
  <c r="G11" i="2"/>
  <c r="G12" i="2"/>
  <c r="G4" i="2"/>
  <c r="E5" i="2"/>
  <c r="E6" i="2"/>
  <c r="E7" i="2"/>
  <c r="E8" i="2"/>
  <c r="E9" i="2"/>
  <c r="E10" i="2"/>
  <c r="E11" i="2"/>
  <c r="E12" i="2"/>
  <c r="E4" i="2"/>
  <c r="M15" i="6"/>
  <c r="M16" i="6"/>
  <c r="M17" i="6"/>
  <c r="M18" i="6"/>
  <c r="M19" i="6"/>
  <c r="M20" i="6"/>
  <c r="M21" i="6"/>
  <c r="M22" i="6"/>
  <c r="M14" i="6"/>
  <c r="L16" i="6"/>
  <c r="L17" i="6"/>
  <c r="L18" i="6"/>
  <c r="L19" i="6"/>
  <c r="L20" i="6"/>
  <c r="L21" i="6"/>
  <c r="L22" i="6"/>
  <c r="L15" i="6"/>
  <c r="D3" i="2"/>
  <c r="C4" i="2"/>
  <c r="D4" i="2"/>
  <c r="B4" i="2"/>
  <c r="B5" i="2"/>
  <c r="B6" i="2"/>
  <c r="B7" i="2"/>
  <c r="B8" i="2"/>
  <c r="B9" i="2"/>
  <c r="B10" i="2"/>
  <c r="B11" i="2"/>
  <c r="B12" i="2"/>
  <c r="B22" i="6"/>
  <c r="B23" i="6"/>
  <c r="B24" i="6"/>
  <c r="B25" i="6"/>
  <c r="B26" i="6"/>
  <c r="B27" i="6"/>
  <c r="B28" i="6"/>
  <c r="B29" i="6"/>
  <c r="B30" i="6"/>
  <c r="B31" i="6"/>
  <c r="B32" i="6"/>
  <c r="B33" i="6"/>
  <c r="B34" i="6"/>
  <c r="B15" i="6"/>
  <c r="B16" i="6"/>
  <c r="B17" i="6"/>
  <c r="B18" i="6"/>
  <c r="B19" i="6"/>
  <c r="B20" i="6"/>
  <c r="B14" i="6"/>
  <c r="B12" i="6"/>
  <c r="C5" i="2"/>
  <c r="D5" i="2"/>
  <c r="C6" i="2"/>
  <c r="C7" i="2"/>
  <c r="D6" i="2"/>
  <c r="C8" i="2"/>
  <c r="D7" i="2"/>
  <c r="D8" i="2"/>
  <c r="C9" i="2"/>
  <c r="C10" i="2"/>
  <c r="D9" i="2"/>
  <c r="C11" i="2"/>
  <c r="D10" i="2"/>
  <c r="C12" i="2"/>
  <c r="D12" i="2"/>
  <c r="D11" i="2"/>
  <c r="U40" i="19"/>
  <c r="F29" i="19" l="1"/>
  <c r="U41" i="19"/>
  <c r="G25" i="19"/>
  <c r="C33" i="19"/>
  <c r="E33" i="19" s="1"/>
  <c r="Q33" i="19" s="1"/>
  <c r="W40" i="19"/>
  <c r="U28" i="19"/>
  <c r="U20" i="19"/>
  <c r="O37" i="19"/>
  <c r="J16" i="19"/>
  <c r="J48" i="19"/>
  <c r="J51" i="19"/>
  <c r="G17" i="19"/>
  <c r="J27" i="19"/>
  <c r="J31" i="19"/>
  <c r="C45" i="19"/>
  <c r="E45" i="19" s="1"/>
  <c r="O45" i="19" s="1"/>
  <c r="D49" i="19"/>
  <c r="V49" i="19" s="1"/>
  <c r="W51" i="19"/>
  <c r="F47" i="19"/>
  <c r="W43" i="19"/>
  <c r="F39" i="19"/>
  <c r="U35" i="19"/>
  <c r="U27" i="19"/>
  <c r="G23" i="19"/>
  <c r="W19" i="19"/>
  <c r="AV15" i="19"/>
  <c r="BA15" i="19"/>
  <c r="V41" i="19"/>
  <c r="J18" i="19"/>
  <c r="J36" i="19"/>
  <c r="G37" i="19"/>
  <c r="J50" i="19"/>
  <c r="C27" i="19"/>
  <c r="E27" i="19" s="1"/>
  <c r="Q27" i="19" s="1"/>
  <c r="C21" i="19"/>
  <c r="E21" i="19" s="1"/>
  <c r="Q21" i="19" s="1"/>
  <c r="G42" i="19"/>
  <c r="W30" i="19"/>
  <c r="G18" i="19"/>
  <c r="G47" i="19"/>
  <c r="D47" i="19"/>
  <c r="AS47" i="19" s="1"/>
  <c r="V27" i="19"/>
  <c r="F27" i="19"/>
  <c r="AZ27" i="19" s="1"/>
  <c r="F35" i="19"/>
  <c r="D31" i="19"/>
  <c r="G48" i="19"/>
  <c r="F36" i="19"/>
  <c r="F32" i="19"/>
  <c r="F24" i="19"/>
  <c r="D48" i="19"/>
  <c r="U43" i="19"/>
  <c r="H42" i="19"/>
  <c r="G28" i="19"/>
  <c r="C43" i="19"/>
  <c r="E43" i="19" s="1"/>
  <c r="P43" i="19" s="1"/>
  <c r="C23" i="19"/>
  <c r="E23" i="19" s="1"/>
  <c r="S23" i="19" s="1"/>
  <c r="C28" i="19"/>
  <c r="E28" i="19" s="1"/>
  <c r="S28" i="19" s="1"/>
  <c r="U19" i="19"/>
  <c r="I27" i="19"/>
  <c r="G39" i="19"/>
  <c r="F48" i="19"/>
  <c r="G32" i="19"/>
  <c r="F43" i="19"/>
  <c r="C39" i="19"/>
  <c r="E39" i="19" s="1"/>
  <c r="O39" i="19" s="1"/>
  <c r="I45" i="19"/>
  <c r="F17" i="19"/>
  <c r="H47" i="21"/>
  <c r="H44" i="21"/>
  <c r="H43" i="21"/>
  <c r="H40" i="21"/>
  <c r="H39" i="21"/>
  <c r="H51" i="21"/>
  <c r="H50" i="21"/>
  <c r="H49" i="21"/>
  <c r="H48" i="21"/>
  <c r="H46" i="21"/>
  <c r="H41" i="21"/>
  <c r="H35" i="21"/>
  <c r="H38" i="21"/>
  <c r="H36" i="21"/>
  <c r="H34" i="21"/>
  <c r="H45" i="21"/>
  <c r="H42" i="21"/>
  <c r="H45" i="19"/>
  <c r="H44" i="19"/>
  <c r="H39" i="19"/>
  <c r="H51" i="19"/>
  <c r="H35" i="19"/>
  <c r="H38" i="19"/>
  <c r="H41" i="19"/>
  <c r="H40" i="19"/>
  <c r="H47" i="19"/>
  <c r="H50" i="19"/>
  <c r="H34" i="19"/>
  <c r="H37" i="19"/>
  <c r="H36" i="19"/>
  <c r="H43" i="19"/>
  <c r="H46" i="19"/>
  <c r="H49" i="19"/>
  <c r="K49" i="19"/>
  <c r="K43" i="19"/>
  <c r="K33" i="19"/>
  <c r="K36" i="19"/>
  <c r="K22" i="19"/>
  <c r="K48" i="19"/>
  <c r="K16" i="19"/>
  <c r="K31" i="19"/>
  <c r="J39" i="19"/>
  <c r="J21" i="19"/>
  <c r="J22" i="19"/>
  <c r="J38" i="19"/>
  <c r="J40" i="19"/>
  <c r="J49" i="19"/>
  <c r="J23" i="19"/>
  <c r="J24" i="19"/>
  <c r="J29" i="19"/>
  <c r="J19" i="19"/>
  <c r="J26" i="19"/>
  <c r="J43" i="19"/>
  <c r="J42" i="19"/>
  <c r="J47" i="19"/>
  <c r="J32" i="19"/>
  <c r="J20" i="19"/>
  <c r="J46" i="19"/>
  <c r="K32" i="21"/>
  <c r="K41" i="21"/>
  <c r="K27" i="21"/>
  <c r="K39" i="21"/>
  <c r="K48" i="21"/>
  <c r="K50" i="21"/>
  <c r="K16" i="21"/>
  <c r="K36" i="21"/>
  <c r="K28" i="19"/>
  <c r="K24" i="19"/>
  <c r="K26" i="19"/>
  <c r="K44" i="19"/>
  <c r="K25" i="19"/>
  <c r="K19" i="19"/>
  <c r="K35" i="19"/>
  <c r="K37" i="19"/>
  <c r="K42" i="19"/>
  <c r="K25" i="21"/>
  <c r="K33" i="21"/>
  <c r="K42" i="21"/>
  <c r="K31" i="21"/>
  <c r="K43" i="21"/>
  <c r="K45" i="21"/>
  <c r="K24" i="21"/>
  <c r="K26" i="21"/>
  <c r="K34" i="21"/>
  <c r="K18" i="19"/>
  <c r="K38" i="19"/>
  <c r="K21" i="19"/>
  <c r="K29" i="19"/>
  <c r="K20" i="19"/>
  <c r="K32" i="19"/>
  <c r="K23" i="19"/>
  <c r="K39" i="19"/>
  <c r="K41" i="19"/>
  <c r="K46" i="19"/>
  <c r="K29" i="21"/>
  <c r="K19" i="21"/>
  <c r="K38" i="21"/>
  <c r="K51" i="21"/>
  <c r="K37" i="21"/>
  <c r="K40" i="21"/>
  <c r="K49" i="21"/>
  <c r="K18" i="21"/>
  <c r="K21" i="21"/>
  <c r="K30" i="19"/>
  <c r="K40" i="19"/>
  <c r="K17" i="19"/>
  <c r="K34" i="19"/>
  <c r="K27" i="19"/>
  <c r="K51" i="19"/>
  <c r="K45" i="19"/>
  <c r="K50" i="19"/>
  <c r="J28" i="21"/>
  <c r="L28" i="21" s="1"/>
  <c r="K28" i="21"/>
  <c r="K44" i="21"/>
  <c r="K30" i="21"/>
  <c r="K23" i="21"/>
  <c r="L23" i="21" s="1"/>
  <c r="AB23" i="21" s="1"/>
  <c r="AC23" i="21" s="1"/>
  <c r="K35" i="21"/>
  <c r="K47" i="21"/>
  <c r="K46" i="21"/>
  <c r="J27" i="21"/>
  <c r="J40" i="21"/>
  <c r="J41" i="21"/>
  <c r="J42" i="21"/>
  <c r="J46" i="21"/>
  <c r="J49" i="21"/>
  <c r="K17" i="21"/>
  <c r="K20" i="21"/>
  <c r="L20" i="21" s="1"/>
  <c r="I35" i="19"/>
  <c r="N37" i="19"/>
  <c r="V35" i="19"/>
  <c r="V43" i="19"/>
  <c r="G29" i="19"/>
  <c r="F41" i="19"/>
  <c r="F19" i="19"/>
  <c r="F23" i="19"/>
  <c r="G51" i="19"/>
  <c r="C47" i="19"/>
  <c r="E47" i="19" s="1"/>
  <c r="O47" i="19" s="1"/>
  <c r="C35" i="19"/>
  <c r="E35" i="19" s="1"/>
  <c r="Q35" i="19" s="1"/>
  <c r="D23" i="19"/>
  <c r="W27" i="19"/>
  <c r="W35" i="19"/>
  <c r="G43" i="19"/>
  <c r="AT43" i="19" s="1"/>
  <c r="G35" i="19"/>
  <c r="G19" i="19"/>
  <c r="F51" i="19"/>
  <c r="AZ51" i="19" s="1"/>
  <c r="C51" i="19"/>
  <c r="E51" i="19" s="1"/>
  <c r="P51" i="19" s="1"/>
  <c r="D39" i="19"/>
  <c r="C19" i="19"/>
  <c r="E19" i="19" s="1"/>
  <c r="O19" i="19" s="1"/>
  <c r="D17" i="19"/>
  <c r="D29" i="19"/>
  <c r="R42" i="21"/>
  <c r="N42" i="21"/>
  <c r="S42" i="21"/>
  <c r="Q46" i="21"/>
  <c r="N46" i="21"/>
  <c r="O46" i="21"/>
  <c r="D17" i="21"/>
  <c r="U17" i="21" s="1"/>
  <c r="C17" i="21"/>
  <c r="E17" i="21" s="1"/>
  <c r="O17" i="21" s="1"/>
  <c r="N31" i="19"/>
  <c r="P31" i="19"/>
  <c r="AS16" i="21"/>
  <c r="W46" i="21"/>
  <c r="U46" i="21"/>
  <c r="I45" i="21"/>
  <c r="V45" i="21"/>
  <c r="O37" i="21"/>
  <c r="N37" i="21"/>
  <c r="P37" i="21"/>
  <c r="W34" i="21"/>
  <c r="AS34" i="21"/>
  <c r="R16" i="19"/>
  <c r="O16" i="19"/>
  <c r="I20" i="21"/>
  <c r="W20" i="21"/>
  <c r="V20" i="21"/>
  <c r="Q31" i="19"/>
  <c r="V46" i="21"/>
  <c r="C46" i="19"/>
  <c r="E46" i="19" s="1"/>
  <c r="S46" i="19" s="1"/>
  <c r="G46" i="19"/>
  <c r="R37" i="21"/>
  <c r="D49" i="21"/>
  <c r="G49" i="21"/>
  <c r="C49" i="21"/>
  <c r="E49" i="21" s="1"/>
  <c r="D41" i="21"/>
  <c r="V41" i="21" s="1"/>
  <c r="C41" i="21"/>
  <c r="E41" i="21" s="1"/>
  <c r="P41" i="21" s="1"/>
  <c r="O39" i="21"/>
  <c r="P39" i="21"/>
  <c r="D32" i="21"/>
  <c r="G32" i="21"/>
  <c r="C32" i="21"/>
  <c r="E32" i="21" s="1"/>
  <c r="Q32" i="21" s="1"/>
  <c r="S28" i="21"/>
  <c r="O28" i="21"/>
  <c r="R28" i="21"/>
  <c r="AS23" i="21"/>
  <c r="C18" i="21"/>
  <c r="E18" i="21" s="1"/>
  <c r="N18" i="21" s="1"/>
  <c r="D18" i="21"/>
  <c r="F18" i="21"/>
  <c r="W23" i="21"/>
  <c r="AS42" i="21"/>
  <c r="U42" i="21"/>
  <c r="I16" i="21"/>
  <c r="G46" i="21"/>
  <c r="AT46" i="21" s="1"/>
  <c r="D38" i="21"/>
  <c r="G28" i="21"/>
  <c r="AS28" i="21" s="1"/>
  <c r="D24" i="21"/>
  <c r="AS24" i="21"/>
  <c r="F28" i="19"/>
  <c r="AZ28" i="19" s="1"/>
  <c r="D32" i="19"/>
  <c r="V42" i="21"/>
  <c r="C50" i="19"/>
  <c r="E50" i="19" s="1"/>
  <c r="N50" i="19" s="1"/>
  <c r="D50" i="19"/>
  <c r="C42" i="19"/>
  <c r="E42" i="19" s="1"/>
  <c r="N42" i="19" s="1"/>
  <c r="D42" i="19"/>
  <c r="C38" i="19"/>
  <c r="E38" i="19" s="1"/>
  <c r="Q38" i="19" s="1"/>
  <c r="D38" i="19"/>
  <c r="F38" i="19"/>
  <c r="C34" i="19"/>
  <c r="E34" i="19" s="1"/>
  <c r="S34" i="19" s="1"/>
  <c r="D34" i="19"/>
  <c r="G34" i="19"/>
  <c r="F34" i="19"/>
  <c r="G26" i="19"/>
  <c r="F26" i="19"/>
  <c r="F22" i="19"/>
  <c r="D22" i="19"/>
  <c r="G22" i="19"/>
  <c r="F18" i="19"/>
  <c r="P49" i="19"/>
  <c r="N49" i="19"/>
  <c r="R29" i="19"/>
  <c r="O29" i="19"/>
  <c r="Q25" i="19"/>
  <c r="O25" i="19"/>
  <c r="V21" i="19"/>
  <c r="W21" i="19"/>
  <c r="C22" i="19"/>
  <c r="E22" i="19" s="1"/>
  <c r="Q22" i="19" s="1"/>
  <c r="D46" i="19"/>
  <c r="R41" i="19"/>
  <c r="G38" i="19"/>
  <c r="C26" i="19"/>
  <c r="E26" i="19" s="1"/>
  <c r="N26" i="19" s="1"/>
  <c r="P17" i="19"/>
  <c r="Q17" i="19"/>
  <c r="D18" i="19"/>
  <c r="W41" i="19"/>
  <c r="S45" i="19"/>
  <c r="I41" i="19"/>
  <c r="F21" i="19"/>
  <c r="AS21" i="19" s="1"/>
  <c r="G41" i="19"/>
  <c r="G45" i="19"/>
  <c r="F25" i="19"/>
  <c r="D25" i="19"/>
  <c r="D37" i="19"/>
  <c r="AW15" i="19"/>
  <c r="O31" i="19"/>
  <c r="W28" i="19"/>
  <c r="F49" i="19"/>
  <c r="F45" i="19"/>
  <c r="G33" i="19"/>
  <c r="G40" i="19"/>
  <c r="G21" i="19"/>
  <c r="G49" i="19"/>
  <c r="F33" i="19"/>
  <c r="AT33" i="19" s="1"/>
  <c r="F37" i="19"/>
  <c r="C36" i="19"/>
  <c r="E36" i="19" s="1"/>
  <c r="Q36" i="19" s="1"/>
  <c r="D16" i="19"/>
  <c r="O38" i="19"/>
  <c r="Q44" i="19"/>
  <c r="O44" i="19"/>
  <c r="P44" i="19"/>
  <c r="N44" i="19"/>
  <c r="R44" i="19"/>
  <c r="S44" i="19"/>
  <c r="Q16" i="19"/>
  <c r="R17" i="19"/>
  <c r="G16" i="19"/>
  <c r="F44" i="19"/>
  <c r="D44" i="19"/>
  <c r="R31" i="19"/>
  <c r="S31" i="19"/>
  <c r="O17" i="19"/>
  <c r="N17" i="19"/>
  <c r="P37" i="19"/>
  <c r="Q37" i="19"/>
  <c r="Q49" i="19"/>
  <c r="I28" i="19"/>
  <c r="G50" i="19"/>
  <c r="G44" i="19"/>
  <c r="F46" i="19"/>
  <c r="F42" i="19"/>
  <c r="F50" i="19"/>
  <c r="F16" i="19"/>
  <c r="C30" i="19"/>
  <c r="E30" i="19" s="1"/>
  <c r="N30" i="19" s="1"/>
  <c r="D36" i="19"/>
  <c r="C18" i="19"/>
  <c r="E18" i="19" s="1"/>
  <c r="P18" i="19" s="1"/>
  <c r="C32" i="19"/>
  <c r="E32" i="19" s="1"/>
  <c r="P32" i="19" s="1"/>
  <c r="D26" i="19"/>
  <c r="AZ26" i="19" s="1"/>
  <c r="N16" i="19"/>
  <c r="S37" i="19"/>
  <c r="O49" i="19"/>
  <c r="V28" i="19"/>
  <c r="F30" i="19"/>
  <c r="G30" i="19"/>
  <c r="F40" i="19"/>
  <c r="AZ40" i="19" s="1"/>
  <c r="C48" i="19"/>
  <c r="E48" i="19" s="1"/>
  <c r="P48" i="19" s="1"/>
  <c r="Q51" i="21"/>
  <c r="O51" i="21"/>
  <c r="R51" i="21"/>
  <c r="P51" i="21"/>
  <c r="Q35" i="21"/>
  <c r="N35" i="21"/>
  <c r="P35" i="21"/>
  <c r="O35" i="21"/>
  <c r="R35" i="21"/>
  <c r="R21" i="19"/>
  <c r="O21" i="19"/>
  <c r="S35" i="21"/>
  <c r="N51" i="21"/>
  <c r="Q50" i="21"/>
  <c r="S50" i="21"/>
  <c r="O50" i="21"/>
  <c r="P50" i="21"/>
  <c r="R50" i="21"/>
  <c r="N50" i="21"/>
  <c r="C48" i="21"/>
  <c r="E48" i="21" s="1"/>
  <c r="D48" i="21"/>
  <c r="F48" i="21"/>
  <c r="G48" i="21"/>
  <c r="O47" i="21"/>
  <c r="R47" i="21"/>
  <c r="N47" i="21"/>
  <c r="P47" i="21"/>
  <c r="S47" i="21"/>
  <c r="AT47" i="19"/>
  <c r="V47" i="19"/>
  <c r="S27" i="19"/>
  <c r="I30" i="19"/>
  <c r="V30" i="19"/>
  <c r="U30" i="19"/>
  <c r="V33" i="19"/>
  <c r="I33" i="19"/>
  <c r="U33" i="19"/>
  <c r="W33" i="19"/>
  <c r="R25" i="19"/>
  <c r="N25" i="19"/>
  <c r="P25" i="19"/>
  <c r="S25" i="19"/>
  <c r="S50" i="19"/>
  <c r="S51" i="21"/>
  <c r="D43" i="21"/>
  <c r="G43" i="21"/>
  <c r="C43" i="21"/>
  <c r="E43" i="21" s="1"/>
  <c r="F43" i="21"/>
  <c r="S41" i="21"/>
  <c r="C40" i="21"/>
  <c r="E40" i="21" s="1"/>
  <c r="G40" i="21"/>
  <c r="U37" i="21"/>
  <c r="W37" i="21"/>
  <c r="V37" i="21"/>
  <c r="C36" i="21"/>
  <c r="E36" i="21" s="1"/>
  <c r="F36" i="21"/>
  <c r="D36" i="21"/>
  <c r="P33" i="21"/>
  <c r="S33" i="21"/>
  <c r="R33" i="21"/>
  <c r="I28" i="21"/>
  <c r="U28" i="21"/>
  <c r="V28" i="21"/>
  <c r="Q27" i="21"/>
  <c r="S27" i="21"/>
  <c r="R27" i="21"/>
  <c r="C26" i="21"/>
  <c r="E26" i="21" s="1"/>
  <c r="D26" i="21"/>
  <c r="D25" i="21"/>
  <c r="G25" i="21"/>
  <c r="F25" i="21"/>
  <c r="O24" i="21"/>
  <c r="R24" i="21"/>
  <c r="Q24" i="21"/>
  <c r="N23" i="21"/>
  <c r="Q23" i="21"/>
  <c r="P19" i="21"/>
  <c r="S19" i="21"/>
  <c r="Q19" i="21"/>
  <c r="P18" i="21"/>
  <c r="O18" i="21"/>
  <c r="S18" i="21"/>
  <c r="R18" i="21"/>
  <c r="Q17" i="21"/>
  <c r="Q41" i="19"/>
  <c r="P41" i="19"/>
  <c r="AS23" i="19"/>
  <c r="Q29" i="19"/>
  <c r="P29" i="19"/>
  <c r="V48" i="19"/>
  <c r="U45" i="19"/>
  <c r="W45" i="19"/>
  <c r="P27" i="21"/>
  <c r="P24" i="21"/>
  <c r="R19" i="21"/>
  <c r="R23" i="21"/>
  <c r="N33" i="21"/>
  <c r="Q33" i="21"/>
  <c r="I51" i="21"/>
  <c r="W51" i="21"/>
  <c r="AS51" i="21"/>
  <c r="U41" i="21"/>
  <c r="N38" i="21"/>
  <c r="P38" i="21"/>
  <c r="D35" i="21"/>
  <c r="G35" i="21"/>
  <c r="F35" i="21"/>
  <c r="P32" i="21"/>
  <c r="C31" i="21"/>
  <c r="E31" i="21" s="1"/>
  <c r="D31" i="21"/>
  <c r="C30" i="21"/>
  <c r="E30" i="21" s="1"/>
  <c r="D30" i="21"/>
  <c r="F30" i="21"/>
  <c r="F27" i="21"/>
  <c r="D27" i="21"/>
  <c r="I22" i="21"/>
  <c r="U22" i="21"/>
  <c r="D21" i="21"/>
  <c r="G21" i="21"/>
  <c r="F21" i="21"/>
  <c r="C21" i="21"/>
  <c r="E21" i="21" s="1"/>
  <c r="D19" i="21"/>
  <c r="G19" i="21"/>
  <c r="V17" i="21"/>
  <c r="P19" i="19"/>
  <c r="P16" i="19"/>
  <c r="S16" i="19"/>
  <c r="S41" i="19"/>
  <c r="N29" i="19"/>
  <c r="S49" i="19"/>
  <c r="V51" i="19"/>
  <c r="P45" i="19"/>
  <c r="I44" i="19"/>
  <c r="W20" i="19"/>
  <c r="AT28" i="21"/>
  <c r="R41" i="21"/>
  <c r="AT51" i="21"/>
  <c r="O19" i="21"/>
  <c r="P23" i="21"/>
  <c r="AS37" i="21"/>
  <c r="D24" i="19"/>
  <c r="G24" i="19"/>
  <c r="C20" i="19"/>
  <c r="E20" i="19" s="1"/>
  <c r="F20" i="19"/>
  <c r="G20" i="19"/>
  <c r="S38" i="21"/>
  <c r="P16" i="21"/>
  <c r="L16" i="21"/>
  <c r="R16" i="21"/>
  <c r="Q18" i="21"/>
  <c r="O32" i="21"/>
  <c r="Q38" i="21"/>
  <c r="U51" i="21"/>
  <c r="O49" i="21"/>
  <c r="N49" i="21"/>
  <c r="Q49" i="21"/>
  <c r="S46" i="21"/>
  <c r="R46" i="21"/>
  <c r="F41" i="21"/>
  <c r="G41" i="21"/>
  <c r="F40" i="21"/>
  <c r="G36" i="21"/>
  <c r="P34" i="21"/>
  <c r="O34" i="21"/>
  <c r="R34" i="21"/>
  <c r="S34" i="21"/>
  <c r="G26" i="21"/>
  <c r="C22" i="21"/>
  <c r="E22" i="21" s="1"/>
  <c r="F22" i="21"/>
  <c r="G22" i="21"/>
  <c r="N20" i="21"/>
  <c r="P20" i="21"/>
  <c r="Q20" i="21"/>
  <c r="F17" i="21"/>
  <c r="G17" i="21"/>
  <c r="S19" i="19"/>
  <c r="S47" i="19"/>
  <c r="N41" i="19"/>
  <c r="V20" i="19"/>
  <c r="S29" i="19"/>
  <c r="N33" i="19"/>
  <c r="R49" i="19"/>
  <c r="U51" i="19"/>
  <c r="V40" i="19"/>
  <c r="V45" i="19"/>
  <c r="I20" i="19"/>
  <c r="I21" i="19"/>
  <c r="U21" i="19"/>
  <c r="C40" i="19"/>
  <c r="E40" i="19" s="1"/>
  <c r="C24" i="19"/>
  <c r="E24" i="19" s="1"/>
  <c r="P46" i="21"/>
  <c r="N16" i="21"/>
  <c r="O27" i="21"/>
  <c r="P49" i="21"/>
  <c r="S24" i="21"/>
  <c r="O23" i="21"/>
  <c r="R20" i="21"/>
  <c r="AT38" i="21"/>
  <c r="Q34" i="21"/>
  <c r="W17" i="21"/>
  <c r="AS35" i="19"/>
  <c r="F31" i="19"/>
  <c r="G31" i="19"/>
  <c r="I19" i="19"/>
  <c r="V19" i="19"/>
  <c r="U45" i="21"/>
  <c r="W41" i="21"/>
  <c r="R38" i="21"/>
  <c r="W38" i="21"/>
  <c r="U16" i="21"/>
  <c r="V16" i="21"/>
  <c r="W16" i="21"/>
  <c r="AT16" i="21"/>
  <c r="C45" i="21"/>
  <c r="E45" i="21" s="1"/>
  <c r="G45" i="21"/>
  <c r="AS45" i="21" s="1"/>
  <c r="Q42" i="21"/>
  <c r="O42" i="21"/>
  <c r="P42" i="21"/>
  <c r="I41" i="21"/>
  <c r="D40" i="21"/>
  <c r="R39" i="21"/>
  <c r="S39" i="21"/>
  <c r="Q39" i="21"/>
  <c r="S37" i="21"/>
  <c r="L37" i="21"/>
  <c r="Q37" i="21"/>
  <c r="I34" i="21"/>
  <c r="V34" i="21"/>
  <c r="AT34" i="21"/>
  <c r="G31" i="21"/>
  <c r="G30" i="21"/>
  <c r="G27" i="21"/>
  <c r="F26" i="21"/>
  <c r="C25" i="21"/>
  <c r="E25" i="21" s="1"/>
  <c r="F19" i="21"/>
  <c r="I17" i="21"/>
  <c r="D50" i="21"/>
  <c r="G50" i="21"/>
  <c r="V49" i="21"/>
  <c r="C44" i="21"/>
  <c r="E44" i="21" s="1"/>
  <c r="D44" i="21"/>
  <c r="D39" i="21"/>
  <c r="G39" i="21"/>
  <c r="D29" i="21"/>
  <c r="G29" i="21"/>
  <c r="C29" i="21"/>
  <c r="E29" i="21" s="1"/>
  <c r="N28" i="21"/>
  <c r="AT23" i="21"/>
  <c r="I18" i="21"/>
  <c r="L18" i="21" s="1"/>
  <c r="AB18" i="21" s="1"/>
  <c r="AC18" i="21" s="1"/>
  <c r="V18" i="21"/>
  <c r="U18" i="21"/>
  <c r="D47" i="21"/>
  <c r="G47" i="21"/>
  <c r="D33" i="21"/>
  <c r="G33" i="21"/>
  <c r="I51" i="19"/>
  <c r="I40" i="19"/>
  <c r="I43" i="19"/>
  <c r="AZ30" i="19" l="1"/>
  <c r="O23" i="19"/>
  <c r="AZ17" i="19"/>
  <c r="Q26" i="19"/>
  <c r="N27" i="19"/>
  <c r="AZ41" i="19"/>
  <c r="Q45" i="19"/>
  <c r="P27" i="19"/>
  <c r="O33" i="19"/>
  <c r="W49" i="19"/>
  <c r="U49" i="19"/>
  <c r="S33" i="19"/>
  <c r="R45" i="19"/>
  <c r="AT32" i="19"/>
  <c r="AZ35" i="19"/>
  <c r="I17" i="19"/>
  <c r="L17" i="19" s="1"/>
  <c r="AB17" i="19" s="1"/>
  <c r="AC17" i="19" s="1"/>
  <c r="AD17" i="19" s="1"/>
  <c r="BA17" i="19" s="1"/>
  <c r="AZ20" i="19"/>
  <c r="P47" i="19"/>
  <c r="R33" i="19"/>
  <c r="I49" i="19"/>
  <c r="N28" i="19"/>
  <c r="N45" i="19"/>
  <c r="P33" i="19"/>
  <c r="R28" i="19"/>
  <c r="AZ45" i="19"/>
  <c r="AZ25" i="19"/>
  <c r="AT35" i="19"/>
  <c r="AZ33" i="19"/>
  <c r="AS19" i="19"/>
  <c r="AZ43" i="19"/>
  <c r="U42" i="19"/>
  <c r="AZ42" i="19"/>
  <c r="V29" i="19"/>
  <c r="AZ29" i="19"/>
  <c r="Q39" i="19"/>
  <c r="AT27" i="19"/>
  <c r="AT17" i="19"/>
  <c r="L27" i="19"/>
  <c r="W48" i="19"/>
  <c r="AZ48" i="19"/>
  <c r="AZ19" i="19"/>
  <c r="O43" i="19"/>
  <c r="AZ24" i="19"/>
  <c r="O27" i="19"/>
  <c r="R39" i="19"/>
  <c r="S21" i="19"/>
  <c r="AS30" i="19"/>
  <c r="S51" i="19"/>
  <c r="AS27" i="19"/>
  <c r="AT34" i="19"/>
  <c r="U38" i="19"/>
  <c r="AZ38" i="19"/>
  <c r="AZ50" i="19"/>
  <c r="AS32" i="19"/>
  <c r="AZ31" i="19"/>
  <c r="I47" i="19"/>
  <c r="L47" i="19" s="1"/>
  <c r="AB47" i="19" s="1"/>
  <c r="AC47" i="19" s="1"/>
  <c r="AD47" i="19" s="1"/>
  <c r="AZ47" i="19"/>
  <c r="AZ49" i="19"/>
  <c r="W16" i="19"/>
  <c r="AZ16" i="19"/>
  <c r="W23" i="19"/>
  <c r="AZ23" i="19"/>
  <c r="N21" i="19"/>
  <c r="V46" i="19"/>
  <c r="AZ46" i="19"/>
  <c r="AZ22" i="19"/>
  <c r="V17" i="19"/>
  <c r="U23" i="19"/>
  <c r="R27" i="19"/>
  <c r="P21" i="19"/>
  <c r="AT36" i="19"/>
  <c r="AZ36" i="19"/>
  <c r="U44" i="19"/>
  <c r="AZ44" i="19"/>
  <c r="I37" i="19"/>
  <c r="AZ37" i="19"/>
  <c r="W18" i="19"/>
  <c r="AZ18" i="19"/>
  <c r="U34" i="19"/>
  <c r="AZ34" i="19"/>
  <c r="U32" i="19"/>
  <c r="AZ32" i="19"/>
  <c r="U39" i="19"/>
  <c r="AZ39" i="19"/>
  <c r="N39" i="19"/>
  <c r="AS51" i="19"/>
  <c r="AT29" i="19"/>
  <c r="AZ21" i="19"/>
  <c r="AS17" i="19"/>
  <c r="U48" i="19"/>
  <c r="N43" i="19"/>
  <c r="AS48" i="19"/>
  <c r="L33" i="19"/>
  <c r="AS43" i="19"/>
  <c r="W31" i="19"/>
  <c r="U31" i="19"/>
  <c r="AT23" i="19"/>
  <c r="O51" i="19"/>
  <c r="S43" i="19"/>
  <c r="P50" i="19"/>
  <c r="W47" i="19"/>
  <c r="Q43" i="19"/>
  <c r="I39" i="19"/>
  <c r="L39" i="19" s="1"/>
  <c r="AB39" i="19" s="1"/>
  <c r="AC39" i="19" s="1"/>
  <c r="AD39" i="19" s="1"/>
  <c r="BA39" i="19" s="1"/>
  <c r="R38" i="19"/>
  <c r="AS29" i="19"/>
  <c r="I29" i="19"/>
  <c r="L29" i="19" s="1"/>
  <c r="AB29" i="19" s="1"/>
  <c r="AC29" i="19" s="1"/>
  <c r="AD29" i="19" s="1"/>
  <c r="U47" i="19"/>
  <c r="R43" i="19"/>
  <c r="AT48" i="19"/>
  <c r="I31" i="19"/>
  <c r="L31" i="19" s="1"/>
  <c r="AB31" i="19" s="1"/>
  <c r="AC31" i="19" s="1"/>
  <c r="I48" i="19"/>
  <c r="L48" i="19" s="1"/>
  <c r="AB48" i="19" s="1"/>
  <c r="AC48" i="19" s="1"/>
  <c r="AD48" i="19" s="1"/>
  <c r="BA48" i="19" s="1"/>
  <c r="V42" i="19"/>
  <c r="S30" i="19"/>
  <c r="N36" i="19"/>
  <c r="N35" i="19"/>
  <c r="W39" i="19"/>
  <c r="R51" i="19"/>
  <c r="AT45" i="19"/>
  <c r="V31" i="19"/>
  <c r="AS28" i="19"/>
  <c r="AT19" i="19"/>
  <c r="R23" i="19"/>
  <c r="P23" i="19"/>
  <c r="O28" i="19"/>
  <c r="N19" i="19"/>
  <c r="Q23" i="19"/>
  <c r="I18" i="19"/>
  <c r="L18" i="19" s="1"/>
  <c r="AB18" i="19" s="1"/>
  <c r="AC18" i="19" s="1"/>
  <c r="AD18" i="19" s="1"/>
  <c r="BA18" i="19" s="1"/>
  <c r="AT28" i="19"/>
  <c r="N46" i="19"/>
  <c r="V39" i="19"/>
  <c r="Q47" i="19"/>
  <c r="R50" i="19"/>
  <c r="P39" i="19"/>
  <c r="S48" i="19"/>
  <c r="N38" i="19"/>
  <c r="Q28" i="19"/>
  <c r="N23" i="19"/>
  <c r="AS39" i="19"/>
  <c r="P28" i="19"/>
  <c r="O50" i="19"/>
  <c r="N22" i="19"/>
  <c r="S39" i="19"/>
  <c r="P35" i="19"/>
  <c r="O48" i="19"/>
  <c r="R35" i="19"/>
  <c r="Q19" i="19"/>
  <c r="P38" i="19"/>
  <c r="AT39" i="19"/>
  <c r="W29" i="19"/>
  <c r="L51" i="21"/>
  <c r="AB51" i="21" s="1"/>
  <c r="AC51" i="21" s="1"/>
  <c r="AD51" i="21" s="1"/>
  <c r="L42" i="21"/>
  <c r="AB42" i="21" s="1"/>
  <c r="AC42" i="21" s="1"/>
  <c r="AD42" i="21" s="1"/>
  <c r="L43" i="19"/>
  <c r="AB43" i="19" s="1"/>
  <c r="AC43" i="19" s="1"/>
  <c r="AD43" i="19" s="1"/>
  <c r="BA43" i="19" s="1"/>
  <c r="L28" i="19"/>
  <c r="AB28" i="19" s="1"/>
  <c r="AC28" i="19" s="1"/>
  <c r="AD28" i="19" s="1"/>
  <c r="BA28" i="19" s="1"/>
  <c r="L40" i="19"/>
  <c r="AB40" i="19" s="1"/>
  <c r="AC40" i="19" s="1"/>
  <c r="AD40" i="19" s="1"/>
  <c r="BA40" i="19" s="1"/>
  <c r="L34" i="21"/>
  <c r="AB34" i="21" s="1"/>
  <c r="AC34" i="21" s="1"/>
  <c r="AD34" i="21" s="1"/>
  <c r="R32" i="19"/>
  <c r="AT25" i="19"/>
  <c r="L41" i="19"/>
  <c r="AB41" i="19" s="1"/>
  <c r="AC41" i="19" s="1"/>
  <c r="AD41" i="19" s="1"/>
  <c r="L51" i="19"/>
  <c r="AB51" i="19" s="1"/>
  <c r="AC51" i="19" s="1"/>
  <c r="AD51" i="19" s="1"/>
  <c r="BA51" i="19" s="1"/>
  <c r="L19" i="19"/>
  <c r="AB19" i="19" s="1"/>
  <c r="AC19" i="19" s="1"/>
  <c r="AD19" i="19" s="1"/>
  <c r="AT51" i="19"/>
  <c r="R19" i="19"/>
  <c r="O35" i="19"/>
  <c r="N18" i="19"/>
  <c r="N48" i="19"/>
  <c r="I32" i="19"/>
  <c r="L32" i="19" s="1"/>
  <c r="AB32" i="19" s="1"/>
  <c r="AC32" i="19" s="1"/>
  <c r="AD32" i="19" s="1"/>
  <c r="S35" i="19"/>
  <c r="AS40" i="19"/>
  <c r="Q51" i="19"/>
  <c r="U29" i="19"/>
  <c r="W17" i="19"/>
  <c r="U17" i="19"/>
  <c r="I23" i="19"/>
  <c r="L23" i="19" s="1"/>
  <c r="AB23" i="19" s="1"/>
  <c r="AC23" i="19" s="1"/>
  <c r="AD23" i="19" s="1"/>
  <c r="V23" i="19"/>
  <c r="W36" i="19"/>
  <c r="N51" i="19"/>
  <c r="R34" i="19"/>
  <c r="V16" i="19"/>
  <c r="S26" i="19"/>
  <c r="N32" i="19"/>
  <c r="L35" i="19"/>
  <c r="AB35" i="19" s="1"/>
  <c r="AC35" i="19" s="1"/>
  <c r="R48" i="19"/>
  <c r="V32" i="19"/>
  <c r="AT50" i="19"/>
  <c r="N34" i="19"/>
  <c r="AS22" i="19"/>
  <c r="N47" i="19"/>
  <c r="R47" i="19"/>
  <c r="L37" i="19"/>
  <c r="AB37" i="19" s="1"/>
  <c r="AC37" i="19" s="1"/>
  <c r="AD37" i="19" s="1"/>
  <c r="BA37" i="19" s="1"/>
  <c r="W24" i="21"/>
  <c r="I24" i="21"/>
  <c r="L24" i="21" s="1"/>
  <c r="AB24" i="21" s="1"/>
  <c r="AC24" i="21" s="1"/>
  <c r="V24" i="21"/>
  <c r="AT24" i="21"/>
  <c r="U24" i="21"/>
  <c r="AS49" i="21"/>
  <c r="I49" i="21"/>
  <c r="L49" i="21" s="1"/>
  <c r="AT49" i="21"/>
  <c r="U49" i="21"/>
  <c r="L17" i="21"/>
  <c r="AB17" i="21" s="1"/>
  <c r="AC17" i="21" s="1"/>
  <c r="AD17" i="21" s="1"/>
  <c r="L41" i="21"/>
  <c r="AB41" i="21" s="1"/>
  <c r="AC41" i="21" s="1"/>
  <c r="AD41" i="21" s="1"/>
  <c r="L46" i="21"/>
  <c r="AB46" i="21" s="1"/>
  <c r="AC46" i="21" s="1"/>
  <c r="AD46" i="21" s="1"/>
  <c r="S17" i="21"/>
  <c r="R32" i="21"/>
  <c r="P17" i="21"/>
  <c r="R22" i="19"/>
  <c r="P34" i="19"/>
  <c r="O46" i="19"/>
  <c r="AS25" i="19"/>
  <c r="AS42" i="19"/>
  <c r="Q34" i="19"/>
  <c r="I25" i="19"/>
  <c r="L25" i="19" s="1"/>
  <c r="AB25" i="19" s="1"/>
  <c r="AC25" i="19" s="1"/>
  <c r="AD25" i="19" s="1"/>
  <c r="BA25" i="19" s="1"/>
  <c r="R17" i="21"/>
  <c r="Q41" i="21"/>
  <c r="I42" i="19"/>
  <c r="L42" i="19" s="1"/>
  <c r="AB42" i="19" s="1"/>
  <c r="AC42" i="19" s="1"/>
  <c r="AD42" i="19" s="1"/>
  <c r="BA42" i="19" s="1"/>
  <c r="S32" i="21"/>
  <c r="O41" i="21"/>
  <c r="N17" i="21"/>
  <c r="AB33" i="19"/>
  <c r="AC33" i="19" s="1"/>
  <c r="AD33" i="19" s="1"/>
  <c r="BA33" i="19" s="1"/>
  <c r="O22" i="19"/>
  <c r="O34" i="19"/>
  <c r="R46" i="19"/>
  <c r="L30" i="19"/>
  <c r="AB30" i="19" s="1"/>
  <c r="AC30" i="19" s="1"/>
  <c r="AD30" i="19" s="1"/>
  <c r="U25" i="19"/>
  <c r="P46" i="19"/>
  <c r="AS41" i="19"/>
  <c r="AS18" i="19"/>
  <c r="W18" i="21"/>
  <c r="AS18" i="21"/>
  <c r="W32" i="21"/>
  <c r="I32" i="21"/>
  <c r="L32" i="21" s="1"/>
  <c r="AB32" i="21" s="1"/>
  <c r="AC32" i="21" s="1"/>
  <c r="U32" i="21"/>
  <c r="V32" i="21"/>
  <c r="AT32" i="21"/>
  <c r="AS32" i="21"/>
  <c r="AS46" i="21"/>
  <c r="AT18" i="21"/>
  <c r="W49" i="21"/>
  <c r="N32" i="21"/>
  <c r="P42" i="19"/>
  <c r="N41" i="21"/>
  <c r="AS33" i="19"/>
  <c r="P22" i="19"/>
  <c r="Q46" i="19"/>
  <c r="R18" i="19"/>
  <c r="AT41" i="19"/>
  <c r="W32" i="19"/>
  <c r="AT42" i="19"/>
  <c r="W42" i="19"/>
  <c r="AT21" i="19"/>
  <c r="V38" i="21"/>
  <c r="I38" i="21"/>
  <c r="L38" i="21" s="1"/>
  <c r="AB38" i="21" s="1"/>
  <c r="AC38" i="21" s="1"/>
  <c r="AD38" i="21" s="1"/>
  <c r="U38" i="21"/>
  <c r="AS38" i="21"/>
  <c r="S49" i="21"/>
  <c r="R49" i="21"/>
  <c r="AT44" i="19"/>
  <c r="W22" i="19"/>
  <c r="V22" i="19"/>
  <c r="R42" i="19"/>
  <c r="AT40" i="19"/>
  <c r="AS16" i="19"/>
  <c r="I16" i="19"/>
  <c r="L16" i="19" s="1"/>
  <c r="AB16" i="19" s="1"/>
  <c r="AC16" i="19" s="1"/>
  <c r="AT16" i="19"/>
  <c r="S32" i="19"/>
  <c r="S42" i="19"/>
  <c r="R36" i="19"/>
  <c r="P36" i="19"/>
  <c r="AT49" i="19"/>
  <c r="W37" i="19"/>
  <c r="AT37" i="19"/>
  <c r="V37" i="19"/>
  <c r="W46" i="19"/>
  <c r="U46" i="19"/>
  <c r="I46" i="19"/>
  <c r="L46" i="19" s="1"/>
  <c r="AB46" i="19" s="1"/>
  <c r="AC46" i="19" s="1"/>
  <c r="AD46" i="19" s="1"/>
  <c r="BA46" i="19" s="1"/>
  <c r="I38" i="19"/>
  <c r="L38" i="19" s="1"/>
  <c r="AB38" i="19" s="1"/>
  <c r="AC38" i="19" s="1"/>
  <c r="AD38" i="19" s="1"/>
  <c r="W38" i="19"/>
  <c r="U50" i="19"/>
  <c r="W50" i="19"/>
  <c r="I50" i="19"/>
  <c r="L50" i="19" s="1"/>
  <c r="AB50" i="19" s="1"/>
  <c r="AC50" i="19" s="1"/>
  <c r="AD50" i="19" s="1"/>
  <c r="V50" i="19"/>
  <c r="I22" i="19"/>
  <c r="L22" i="19" s="1"/>
  <c r="AB22" i="19" s="1"/>
  <c r="AC22" i="19" s="1"/>
  <c r="AD22" i="19" s="1"/>
  <c r="BA22" i="19" s="1"/>
  <c r="L20" i="19"/>
  <c r="AB20" i="19" s="1"/>
  <c r="AC20" i="19" s="1"/>
  <c r="AD20" i="19" s="1"/>
  <c r="U37" i="19"/>
  <c r="AS45" i="19"/>
  <c r="AT30" i="19"/>
  <c r="U16" i="19"/>
  <c r="O36" i="19"/>
  <c r="O26" i="19"/>
  <c r="P26" i="19"/>
  <c r="L45" i="19"/>
  <c r="AB45" i="19" s="1"/>
  <c r="AC45" i="19" s="1"/>
  <c r="AD45" i="19" s="1"/>
  <c r="Q32" i="19"/>
  <c r="L21" i="19"/>
  <c r="AB21" i="19" s="1"/>
  <c r="AC21" i="19" s="1"/>
  <c r="AD21" i="19" s="1"/>
  <c r="BA21" i="19" s="1"/>
  <c r="AS36" i="19"/>
  <c r="O42" i="19"/>
  <c r="W25" i="19"/>
  <c r="V25" i="19"/>
  <c r="V18" i="19"/>
  <c r="U18" i="19"/>
  <c r="AS38" i="19"/>
  <c r="AT18" i="19"/>
  <c r="W34" i="19"/>
  <c r="I34" i="19"/>
  <c r="L34" i="19" s="1"/>
  <c r="AB34" i="19" s="1"/>
  <c r="AC34" i="19" s="1"/>
  <c r="AD34" i="19" s="1"/>
  <c r="BA34" i="19" s="1"/>
  <c r="V34" i="19"/>
  <c r="V38" i="19"/>
  <c r="Q42" i="19"/>
  <c r="Q50" i="19"/>
  <c r="S22" i="19"/>
  <c r="AT22" i="19"/>
  <c r="S36" i="19"/>
  <c r="R26" i="19"/>
  <c r="O32" i="19"/>
  <c r="AT38" i="19"/>
  <c r="Q48" i="19"/>
  <c r="AS34" i="19"/>
  <c r="AS37" i="19"/>
  <c r="AS49" i="19"/>
  <c r="L49" i="19"/>
  <c r="AB49" i="19" s="1"/>
  <c r="AC49" i="19" s="1"/>
  <c r="AD49" i="19" s="1"/>
  <c r="U22" i="19"/>
  <c r="S38" i="19"/>
  <c r="AS46" i="19"/>
  <c r="O18" i="19"/>
  <c r="I36" i="19"/>
  <c r="L36" i="19" s="1"/>
  <c r="AB36" i="19" s="1"/>
  <c r="AC36" i="19" s="1"/>
  <c r="AD36" i="19" s="1"/>
  <c r="V36" i="19"/>
  <c r="U36" i="19"/>
  <c r="I26" i="19"/>
  <c r="L26" i="19" s="1"/>
  <c r="AB26" i="19" s="1"/>
  <c r="AC26" i="19" s="1"/>
  <c r="AD26" i="19" s="1"/>
  <c r="AT26" i="19"/>
  <c r="V26" i="19"/>
  <c r="W26" i="19"/>
  <c r="U26" i="19"/>
  <c r="O30" i="19"/>
  <c r="Q30" i="19"/>
  <c r="AT46" i="19"/>
  <c r="AS26" i="19"/>
  <c r="AS50" i="19"/>
  <c r="R30" i="19"/>
  <c r="L44" i="19"/>
  <c r="AB44" i="19" s="1"/>
  <c r="AC44" i="19" s="1"/>
  <c r="AD44" i="19" s="1"/>
  <c r="AS44" i="19"/>
  <c r="P30" i="19"/>
  <c r="S18" i="19"/>
  <c r="Q18" i="19"/>
  <c r="V44" i="19"/>
  <c r="W44" i="19"/>
  <c r="I33" i="21"/>
  <c r="U33" i="21"/>
  <c r="AT33" i="21"/>
  <c r="W33" i="21"/>
  <c r="AS33" i="21"/>
  <c r="V33" i="21"/>
  <c r="I44" i="21"/>
  <c r="L44" i="21" s="1"/>
  <c r="AS44" i="21"/>
  <c r="W44" i="21"/>
  <c r="V44" i="21"/>
  <c r="AT44" i="21"/>
  <c r="U44" i="21"/>
  <c r="AB20" i="21"/>
  <c r="AC20" i="21" s="1"/>
  <c r="AD20" i="21" s="1"/>
  <c r="O31" i="21"/>
  <c r="R31" i="21"/>
  <c r="Q31" i="21"/>
  <c r="N31" i="21"/>
  <c r="S31" i="21"/>
  <c r="P31" i="21"/>
  <c r="N48" i="21"/>
  <c r="O48" i="21"/>
  <c r="R48" i="21"/>
  <c r="P48" i="21"/>
  <c r="Q48" i="21"/>
  <c r="S48" i="21"/>
  <c r="Q44" i="21"/>
  <c r="R44" i="21"/>
  <c r="P44" i="21"/>
  <c r="O44" i="21"/>
  <c r="S44" i="21"/>
  <c r="N44" i="21"/>
  <c r="W50" i="21"/>
  <c r="I50" i="21"/>
  <c r="AT50" i="21"/>
  <c r="AS50" i="21"/>
  <c r="U50" i="21"/>
  <c r="V50" i="21"/>
  <c r="I47" i="21"/>
  <c r="L47" i="21" s="1"/>
  <c r="W47" i="21"/>
  <c r="AS47" i="21"/>
  <c r="V47" i="21"/>
  <c r="U47" i="21"/>
  <c r="AT47" i="21"/>
  <c r="AD18" i="21"/>
  <c r="AD23" i="21"/>
  <c r="S45" i="21"/>
  <c r="Q45" i="21"/>
  <c r="R45" i="21"/>
  <c r="L45" i="21"/>
  <c r="O45" i="21"/>
  <c r="P45" i="21"/>
  <c r="N45" i="21"/>
  <c r="AS31" i="19"/>
  <c r="AT31" i="19"/>
  <c r="AS17" i="21"/>
  <c r="S24" i="19"/>
  <c r="P24" i="19"/>
  <c r="R24" i="19"/>
  <c r="Q24" i="19"/>
  <c r="O24" i="19"/>
  <c r="N24" i="19"/>
  <c r="AS22" i="21"/>
  <c r="AT22" i="21"/>
  <c r="AT45" i="21"/>
  <c r="Q20" i="19"/>
  <c r="S20" i="19"/>
  <c r="R20" i="19"/>
  <c r="P20" i="19"/>
  <c r="O20" i="19"/>
  <c r="N20" i="19"/>
  <c r="AT17" i="21"/>
  <c r="U21" i="21"/>
  <c r="W21" i="21"/>
  <c r="I21" i="21"/>
  <c r="V21" i="21"/>
  <c r="AT21" i="21"/>
  <c r="AS21" i="21"/>
  <c r="R30" i="21"/>
  <c r="P30" i="21"/>
  <c r="O30" i="21"/>
  <c r="N30" i="21"/>
  <c r="Q30" i="21"/>
  <c r="L30" i="21"/>
  <c r="S30" i="21"/>
  <c r="L33" i="21"/>
  <c r="AB37" i="21"/>
  <c r="AC37" i="21" s="1"/>
  <c r="AD37" i="21" s="1"/>
  <c r="AT41" i="21"/>
  <c r="W25" i="21"/>
  <c r="V25" i="21"/>
  <c r="AT25" i="21"/>
  <c r="I25" i="21"/>
  <c r="L25" i="21" s="1"/>
  <c r="AS25" i="21"/>
  <c r="U25" i="21"/>
  <c r="S40" i="21"/>
  <c r="R40" i="21"/>
  <c r="N40" i="21"/>
  <c r="O40" i="21"/>
  <c r="P40" i="21"/>
  <c r="Q40" i="21"/>
  <c r="AB27" i="19"/>
  <c r="AC27" i="19" s="1"/>
  <c r="AD27" i="19" s="1"/>
  <c r="BA27" i="19" s="1"/>
  <c r="R29" i="21"/>
  <c r="S29" i="21"/>
  <c r="P29" i="21"/>
  <c r="O29" i="21"/>
  <c r="N29" i="21"/>
  <c r="Q29" i="21"/>
  <c r="V39" i="21"/>
  <c r="U39" i="21"/>
  <c r="W39" i="21"/>
  <c r="I39" i="21"/>
  <c r="L39" i="21" s="1"/>
  <c r="AT39" i="21"/>
  <c r="AS39" i="21"/>
  <c r="Q25" i="21"/>
  <c r="N25" i="21"/>
  <c r="R25" i="21"/>
  <c r="S25" i="21"/>
  <c r="O25" i="21"/>
  <c r="P25" i="21"/>
  <c r="I40" i="21"/>
  <c r="L40" i="21" s="1"/>
  <c r="AT40" i="21"/>
  <c r="AS40" i="21"/>
  <c r="U40" i="21"/>
  <c r="V40" i="21"/>
  <c r="W40" i="21"/>
  <c r="O40" i="19"/>
  <c r="N40" i="19"/>
  <c r="P40" i="19"/>
  <c r="R40" i="19"/>
  <c r="Q40" i="19"/>
  <c r="S40" i="19"/>
  <c r="Q22" i="21"/>
  <c r="N22" i="21"/>
  <c r="L22" i="21"/>
  <c r="S22" i="21"/>
  <c r="O22" i="21"/>
  <c r="P22" i="21"/>
  <c r="R22" i="21"/>
  <c r="Q21" i="21"/>
  <c r="L21" i="21"/>
  <c r="P21" i="21"/>
  <c r="N21" i="21"/>
  <c r="R21" i="21"/>
  <c r="O21" i="21"/>
  <c r="S21" i="21"/>
  <c r="AB28" i="21"/>
  <c r="AC28" i="21" s="1"/>
  <c r="AD28" i="21" s="1"/>
  <c r="W31" i="21"/>
  <c r="V31" i="21"/>
  <c r="AT31" i="21"/>
  <c r="I31" i="21"/>
  <c r="L31" i="21" s="1"/>
  <c r="U31" i="21"/>
  <c r="AS31" i="21"/>
  <c r="I26" i="21"/>
  <c r="L26" i="21" s="1"/>
  <c r="V26" i="21"/>
  <c r="AT26" i="21"/>
  <c r="U26" i="21"/>
  <c r="W26" i="21"/>
  <c r="AS26" i="21"/>
  <c r="I36" i="21"/>
  <c r="W36" i="21"/>
  <c r="AS36" i="21"/>
  <c r="U36" i="21"/>
  <c r="AT36" i="21"/>
  <c r="V36" i="21"/>
  <c r="P43" i="21"/>
  <c r="O43" i="21"/>
  <c r="R43" i="21"/>
  <c r="N43" i="21"/>
  <c r="Q43" i="21"/>
  <c r="S43" i="21"/>
  <c r="L50" i="21"/>
  <c r="AT48" i="21"/>
  <c r="AS48" i="21"/>
  <c r="V48" i="21"/>
  <c r="U48" i="21"/>
  <c r="W48" i="21"/>
  <c r="I48" i="21"/>
  <c r="L48" i="21" s="1"/>
  <c r="AS24" i="19"/>
  <c r="I24" i="19"/>
  <c r="L24" i="19" s="1"/>
  <c r="U24" i="19"/>
  <c r="V24" i="19"/>
  <c r="W24" i="19"/>
  <c r="AT24" i="19"/>
  <c r="N26" i="21"/>
  <c r="O26" i="21"/>
  <c r="P26" i="21"/>
  <c r="S26" i="21"/>
  <c r="Q26" i="21"/>
  <c r="R26" i="21"/>
  <c r="AT29" i="21"/>
  <c r="I29" i="21"/>
  <c r="L29" i="21" s="1"/>
  <c r="W29" i="21"/>
  <c r="AS29" i="21"/>
  <c r="U29" i="21"/>
  <c r="V29" i="21"/>
  <c r="AT20" i="19"/>
  <c r="AS41" i="21"/>
  <c r="AS20" i="19"/>
  <c r="I19" i="21"/>
  <c r="L19" i="21" s="1"/>
  <c r="V19" i="21"/>
  <c r="U19" i="21"/>
  <c r="AT19" i="21"/>
  <c r="W19" i="21"/>
  <c r="AS19" i="21"/>
  <c r="W27" i="21"/>
  <c r="AS27" i="21"/>
  <c r="I27" i="21"/>
  <c r="L27" i="21" s="1"/>
  <c r="U27" i="21"/>
  <c r="AT27" i="21"/>
  <c r="V27" i="21"/>
  <c r="I30" i="21"/>
  <c r="U30" i="21"/>
  <c r="W30" i="21"/>
  <c r="AS30" i="21"/>
  <c r="V30" i="21"/>
  <c r="AT30" i="21"/>
  <c r="U35" i="21"/>
  <c r="AT35" i="21"/>
  <c r="I35" i="21"/>
  <c r="L35" i="21" s="1"/>
  <c r="V35" i="21"/>
  <c r="AS35" i="21"/>
  <c r="W35" i="21"/>
  <c r="Q36" i="21"/>
  <c r="P36" i="21"/>
  <c r="L36" i="21"/>
  <c r="N36" i="21"/>
  <c r="S36" i="21"/>
  <c r="O36" i="21"/>
  <c r="R36" i="21"/>
  <c r="AT43" i="21"/>
  <c r="V43" i="21"/>
  <c r="U43" i="21"/>
  <c r="I43" i="21"/>
  <c r="L43" i="21" s="1"/>
  <c r="AS43" i="21"/>
  <c r="W43" i="21"/>
  <c r="AB16" i="21"/>
  <c r="AC16" i="21" s="1"/>
  <c r="AD16" i="21" s="1"/>
  <c r="AV29" i="19" l="1"/>
  <c r="BA29" i="19"/>
  <c r="AE30" i="19"/>
  <c r="AH30" i="19" s="1"/>
  <c r="BA30" i="19"/>
  <c r="AP41" i="19"/>
  <c r="BA41" i="19"/>
  <c r="AN47" i="19"/>
  <c r="BA47" i="19"/>
  <c r="AP36" i="19"/>
  <c r="BA36" i="19"/>
  <c r="AN50" i="19"/>
  <c r="BA50" i="19"/>
  <c r="AE38" i="19"/>
  <c r="BA38" i="19"/>
  <c r="AE23" i="19"/>
  <c r="AL23" i="19" s="1"/>
  <c r="BA23" i="19"/>
  <c r="AP32" i="19"/>
  <c r="BA32" i="19"/>
  <c r="AO44" i="19"/>
  <c r="BA44" i="19"/>
  <c r="AW26" i="19"/>
  <c r="BA26" i="19"/>
  <c r="AN49" i="19"/>
  <c r="BA49" i="19"/>
  <c r="AO45" i="19"/>
  <c r="BA45" i="19"/>
  <c r="AN20" i="19"/>
  <c r="BA20" i="19"/>
  <c r="AW19" i="19"/>
  <c r="BA19" i="19"/>
  <c r="AV47" i="19"/>
  <c r="AO47" i="19"/>
  <c r="AW47" i="19"/>
  <c r="AP47" i="19"/>
  <c r="AW20" i="19"/>
  <c r="AE41" i="19"/>
  <c r="AG41" i="19" s="1"/>
  <c r="AD35" i="19"/>
  <c r="AO41" i="19"/>
  <c r="AE47" i="19"/>
  <c r="AI47" i="19" s="1"/>
  <c r="AN41" i="19"/>
  <c r="AO29" i="19"/>
  <c r="AP29" i="19"/>
  <c r="AE36" i="19"/>
  <c r="AH36" i="19" s="1"/>
  <c r="AE29" i="19"/>
  <c r="AH29" i="19" s="1"/>
  <c r="AW29" i="19"/>
  <c r="AN29" i="19"/>
  <c r="AV44" i="19"/>
  <c r="AV41" i="19"/>
  <c r="AN38" i="19"/>
  <c r="AW41" i="19"/>
  <c r="AD24" i="21"/>
  <c r="AN24" i="21" s="1"/>
  <c r="AO23" i="19"/>
  <c r="AE49" i="19"/>
  <c r="AG49" i="19" s="1"/>
  <c r="AW32" i="19"/>
  <c r="AN19" i="19"/>
  <c r="AV36" i="19"/>
  <c r="AW44" i="19"/>
  <c r="AE19" i="19"/>
  <c r="AG19" i="19" s="1"/>
  <c r="AE32" i="19"/>
  <c r="AJ32" i="19" s="1"/>
  <c r="AP50" i="19"/>
  <c r="AO19" i="19"/>
  <c r="AN44" i="19"/>
  <c r="AP19" i="19"/>
  <c r="AV19" i="19"/>
  <c r="AO36" i="19"/>
  <c r="AP44" i="19"/>
  <c r="AV23" i="19"/>
  <c r="AN36" i="19"/>
  <c r="AE44" i="19"/>
  <c r="AL44" i="19" s="1"/>
  <c r="AP23" i="19"/>
  <c r="AI23" i="19"/>
  <c r="AW23" i="19"/>
  <c r="AN23" i="19"/>
  <c r="AV26" i="19"/>
  <c r="AV32" i="19"/>
  <c r="AW50" i="19"/>
  <c r="AW49" i="19"/>
  <c r="AP45" i="19"/>
  <c r="AP20" i="19"/>
  <c r="AO30" i="19"/>
  <c r="AO49" i="19"/>
  <c r="AN45" i="19"/>
  <c r="AP38" i="19"/>
  <c r="AO20" i="19"/>
  <c r="AN30" i="19"/>
  <c r="AO50" i="19"/>
  <c r="AP35" i="19"/>
  <c r="AW36" i="19"/>
  <c r="AV45" i="19"/>
  <c r="AW38" i="19"/>
  <c r="AV30" i="19"/>
  <c r="AB49" i="21"/>
  <c r="AC49" i="21" s="1"/>
  <c r="AD49" i="21" s="1"/>
  <c r="AW33" i="19"/>
  <c r="AP33" i="19"/>
  <c r="AE33" i="19"/>
  <c r="AK33" i="19" s="1"/>
  <c r="AO33" i="19"/>
  <c r="AV33" i="19"/>
  <c r="AN33" i="19"/>
  <c r="AP39" i="19"/>
  <c r="AW39" i="19"/>
  <c r="AO39" i="19"/>
  <c r="AV39" i="19"/>
  <c r="AV50" i="19"/>
  <c r="AV38" i="19"/>
  <c r="AN26" i="19"/>
  <c r="AE20" i="19"/>
  <c r="AJ20" i="19" s="1"/>
  <c r="AV20" i="19"/>
  <c r="AW30" i="19"/>
  <c r="AE50" i="19"/>
  <c r="AJ50" i="19" s="1"/>
  <c r="AO38" i="19"/>
  <c r="AD32" i="21"/>
  <c r="AW32" i="21" s="1"/>
  <c r="AP30" i="19"/>
  <c r="AD16" i="19"/>
  <c r="BA16" i="19" s="1"/>
  <c r="AD31" i="19"/>
  <c r="AV49" i="19"/>
  <c r="AE39" i="19"/>
  <c r="AL39" i="19" s="1"/>
  <c r="AN39" i="19"/>
  <c r="AW45" i="19"/>
  <c r="AE45" i="19"/>
  <c r="AK45" i="19" s="1"/>
  <c r="AP26" i="19"/>
  <c r="AO32" i="19"/>
  <c r="AP49" i="19"/>
  <c r="AN32" i="19"/>
  <c r="AN21" i="19"/>
  <c r="AP21" i="19"/>
  <c r="AV21" i="19"/>
  <c r="AO21" i="19"/>
  <c r="AE21" i="19"/>
  <c r="AH21" i="19" s="1"/>
  <c r="AW21" i="19"/>
  <c r="AV46" i="19"/>
  <c r="AP46" i="19"/>
  <c r="AW46" i="19"/>
  <c r="AN46" i="19"/>
  <c r="AO46" i="19"/>
  <c r="AE46" i="19"/>
  <c r="AJ46" i="19" s="1"/>
  <c r="AE26" i="19"/>
  <c r="AJ26" i="19" s="1"/>
  <c r="AO26" i="19"/>
  <c r="AB35" i="21"/>
  <c r="AC35" i="21" s="1"/>
  <c r="AD35" i="21" s="1"/>
  <c r="AB48" i="21"/>
  <c r="AC48" i="21" s="1"/>
  <c r="AD48" i="21" s="1"/>
  <c r="AB26" i="21"/>
  <c r="AC26" i="21" s="1"/>
  <c r="AD26" i="21" s="1"/>
  <c r="AN28" i="21"/>
  <c r="AE28" i="21"/>
  <c r="AV28" i="21"/>
  <c r="AO28" i="21"/>
  <c r="AW28" i="21"/>
  <c r="AP28" i="21"/>
  <c r="AN16" i="21"/>
  <c r="AV16" i="21"/>
  <c r="AO16" i="21"/>
  <c r="AW16" i="21"/>
  <c r="AE16" i="21"/>
  <c r="AP16" i="21"/>
  <c r="AE51" i="21"/>
  <c r="AW51" i="21"/>
  <c r="AV51" i="21"/>
  <c r="AN51" i="21"/>
  <c r="AO51" i="21"/>
  <c r="AP51" i="21"/>
  <c r="AB25" i="21"/>
  <c r="AC25" i="21" s="1"/>
  <c r="AD25" i="21" s="1"/>
  <c r="AN28" i="19"/>
  <c r="AO28" i="19"/>
  <c r="AV28" i="19"/>
  <c r="AP28" i="19"/>
  <c r="AE28" i="19"/>
  <c r="AW28" i="19"/>
  <c r="AV17" i="21"/>
  <c r="AE17" i="21"/>
  <c r="AO17" i="21"/>
  <c r="AN17" i="21"/>
  <c r="AP17" i="21"/>
  <c r="AW17" i="21"/>
  <c r="AB29" i="21"/>
  <c r="AC29" i="21" s="1"/>
  <c r="AD29" i="21" s="1"/>
  <c r="AP42" i="21"/>
  <c r="AV42" i="21"/>
  <c r="AN42" i="21"/>
  <c r="AE42" i="21"/>
  <c r="AO42" i="21"/>
  <c r="AW42" i="21"/>
  <c r="AN34" i="19"/>
  <c r="AO34" i="19"/>
  <c r="AV34" i="19"/>
  <c r="AE34" i="19"/>
  <c r="AH34" i="19" s="1"/>
  <c r="AW34" i="19"/>
  <c r="AP34" i="19"/>
  <c r="AB43" i="21"/>
  <c r="AC43" i="21" s="1"/>
  <c r="AD43" i="21" s="1"/>
  <c r="AB31" i="21"/>
  <c r="AC31" i="21" s="1"/>
  <c r="AD31" i="21" s="1"/>
  <c r="AB47" i="21"/>
  <c r="AC47" i="21" s="1"/>
  <c r="AD47" i="21" s="1"/>
  <c r="AE20" i="21"/>
  <c r="AN20" i="21"/>
  <c r="AW20" i="21"/>
  <c r="AP20" i="21"/>
  <c r="AV20" i="21"/>
  <c r="AO20" i="21"/>
  <c r="AP41" i="21"/>
  <c r="AE41" i="21"/>
  <c r="AW41" i="21"/>
  <c r="AN41" i="21"/>
  <c r="AO41" i="21"/>
  <c r="AV41" i="21"/>
  <c r="AO38" i="21"/>
  <c r="AW38" i="21"/>
  <c r="AP38" i="21"/>
  <c r="AE38" i="21"/>
  <c r="AV38" i="21"/>
  <c r="AN38" i="21"/>
  <c r="AB22" i="21"/>
  <c r="AC22" i="21" s="1"/>
  <c r="AD22" i="21" s="1"/>
  <c r="AN42" i="19"/>
  <c r="AW42" i="19"/>
  <c r="AV42" i="19"/>
  <c r="AP42" i="19"/>
  <c r="AO42" i="19"/>
  <c r="AE42" i="19"/>
  <c r="AE48" i="19"/>
  <c r="AO48" i="19"/>
  <c r="AV48" i="19"/>
  <c r="AP48" i="19"/>
  <c r="AN48" i="19"/>
  <c r="AW48" i="19"/>
  <c r="AB21" i="21"/>
  <c r="AC21" i="21" s="1"/>
  <c r="AD21" i="21" s="1"/>
  <c r="AE27" i="19"/>
  <c r="AO27" i="19"/>
  <c r="AN27" i="19"/>
  <c r="AV27" i="19"/>
  <c r="AP27" i="19"/>
  <c r="AW27" i="19"/>
  <c r="AB30" i="21"/>
  <c r="AC30" i="21" s="1"/>
  <c r="AD30" i="21" s="1"/>
  <c r="AE18" i="21"/>
  <c r="AW18" i="21"/>
  <c r="AP18" i="21"/>
  <c r="AN18" i="21"/>
  <c r="AO18" i="21"/>
  <c r="AV18" i="21"/>
  <c r="AB19" i="21"/>
  <c r="AC19" i="21" s="1"/>
  <c r="AD19" i="21" s="1"/>
  <c r="AE34" i="21"/>
  <c r="AN34" i="21"/>
  <c r="AP34" i="21"/>
  <c r="AW34" i="21"/>
  <c r="AO34" i="21"/>
  <c r="AV34" i="21"/>
  <c r="AB24" i="19"/>
  <c r="AC24" i="19" s="1"/>
  <c r="AD24" i="19" s="1"/>
  <c r="BA24" i="19" s="1"/>
  <c r="AB36" i="21"/>
  <c r="AC36" i="21" s="1"/>
  <c r="AD36" i="21" s="1"/>
  <c r="AB50" i="21"/>
  <c r="AC50" i="21" s="1"/>
  <c r="AD50" i="21" s="1"/>
  <c r="AB33" i="21"/>
  <c r="AC33" i="21" s="1"/>
  <c r="AD33" i="21" s="1"/>
  <c r="AV46" i="21"/>
  <c r="AN46" i="21"/>
  <c r="AW46" i="21"/>
  <c r="AE46" i="21"/>
  <c r="AP46" i="21"/>
  <c r="AO46" i="21"/>
  <c r="AB45" i="21"/>
  <c r="AC45" i="21" s="1"/>
  <c r="AD45" i="21" s="1"/>
  <c r="AE23" i="21"/>
  <c r="AP23" i="21"/>
  <c r="AO23" i="21"/>
  <c r="AW23" i="21"/>
  <c r="AN23" i="21"/>
  <c r="AV23" i="21"/>
  <c r="AE37" i="21"/>
  <c r="AO37" i="21"/>
  <c r="AN37" i="21"/>
  <c r="AP37" i="21"/>
  <c r="AW37" i="21"/>
  <c r="AV37" i="21"/>
  <c r="AB39" i="21"/>
  <c r="AC39" i="21" s="1"/>
  <c r="AD39" i="21" s="1"/>
  <c r="AB27" i="21"/>
  <c r="AC27" i="21" s="1"/>
  <c r="AD27" i="21" s="1"/>
  <c r="AB40" i="21"/>
  <c r="AC40" i="21" s="1"/>
  <c r="AD40" i="21" s="1"/>
  <c r="AB44" i="21"/>
  <c r="AC44" i="21" s="1"/>
  <c r="AD44" i="21" s="1"/>
  <c r="AE37" i="19"/>
  <c r="AW37" i="19"/>
  <c r="AN37" i="19"/>
  <c r="AO37" i="19"/>
  <c r="AP37" i="19"/>
  <c r="AV37" i="19"/>
  <c r="AV25" i="19"/>
  <c r="AO25" i="19"/>
  <c r="AN25" i="19"/>
  <c r="AE25" i="19"/>
  <c r="AW25" i="19"/>
  <c r="AP25" i="19"/>
  <c r="AE40" i="19"/>
  <c r="AO40" i="19"/>
  <c r="AV40" i="19"/>
  <c r="AN40" i="19"/>
  <c r="AW40" i="19"/>
  <c r="AP40" i="19"/>
  <c r="AO43" i="19"/>
  <c r="AP43" i="19"/>
  <c r="AV43" i="19"/>
  <c r="AN43" i="19"/>
  <c r="AE43" i="19"/>
  <c r="AW43" i="19"/>
  <c r="AN18" i="19"/>
  <c r="AO18" i="19"/>
  <c r="AW18" i="19"/>
  <c r="AP18" i="19"/>
  <c r="AV18" i="19"/>
  <c r="AE18" i="19"/>
  <c r="AV22" i="19"/>
  <c r="AN22" i="19"/>
  <c r="AE22" i="19"/>
  <c r="AW22" i="19"/>
  <c r="AP22" i="19"/>
  <c r="AO22" i="19"/>
  <c r="AV51" i="19"/>
  <c r="AO51" i="19"/>
  <c r="AW51" i="19"/>
  <c r="AE51" i="19"/>
  <c r="AN51" i="19"/>
  <c r="AP51" i="19"/>
  <c r="AV17" i="19"/>
  <c r="AN17" i="19"/>
  <c r="AW17" i="19"/>
  <c r="AE17" i="19"/>
  <c r="AO17" i="19"/>
  <c r="AP17" i="19"/>
  <c r="AK38" i="19"/>
  <c r="AG38" i="19"/>
  <c r="AL38" i="19"/>
  <c r="AJ38" i="19"/>
  <c r="AH38" i="19"/>
  <c r="AI38" i="19"/>
  <c r="AK47" i="19" l="1"/>
  <c r="AL30" i="19"/>
  <c r="AG30" i="19"/>
  <c r="AG23" i="19"/>
  <c r="AJ47" i="19"/>
  <c r="AL47" i="19"/>
  <c r="AK23" i="19"/>
  <c r="AJ30" i="19"/>
  <c r="AI30" i="19"/>
  <c r="AK30" i="19"/>
  <c r="AH23" i="19"/>
  <c r="AP31" i="19"/>
  <c r="BA31" i="19"/>
  <c r="AH47" i="19"/>
  <c r="AJ23" i="19"/>
  <c r="AN35" i="19"/>
  <c r="BA35" i="19"/>
  <c r="AI41" i="19"/>
  <c r="AK41" i="19"/>
  <c r="AO24" i="21"/>
  <c r="AP24" i="21"/>
  <c r="AE24" i="21"/>
  <c r="AL24" i="21" s="1"/>
  <c r="AW24" i="21"/>
  <c r="AL50" i="19"/>
  <c r="AL49" i="19"/>
  <c r="AL41" i="19"/>
  <c r="AJ41" i="19"/>
  <c r="AP32" i="21"/>
  <c r="AH41" i="19"/>
  <c r="AE35" i="19"/>
  <c r="AK35" i="19" s="1"/>
  <c r="AG29" i="19"/>
  <c r="AO35" i="19"/>
  <c r="AG47" i="19"/>
  <c r="AW35" i="19"/>
  <c r="AV35" i="19"/>
  <c r="AK36" i="19"/>
  <c r="AL36" i="19"/>
  <c r="AJ19" i="19"/>
  <c r="AJ36" i="19"/>
  <c r="AI29" i="19"/>
  <c r="AL29" i="19"/>
  <c r="AJ35" i="19"/>
  <c r="AG36" i="19"/>
  <c r="AI36" i="19"/>
  <c r="AJ29" i="19"/>
  <c r="AK29" i="19"/>
  <c r="AJ44" i="19"/>
  <c r="AI45" i="19"/>
  <c r="AE49" i="21"/>
  <c r="AI49" i="21" s="1"/>
  <c r="AN49" i="21"/>
  <c r="AW49" i="21"/>
  <c r="AH33" i="19"/>
  <c r="AE32" i="21"/>
  <c r="AJ32" i="21" s="1"/>
  <c r="AL19" i="19"/>
  <c r="AJ21" i="19"/>
  <c r="AG45" i="19"/>
  <c r="AK49" i="19"/>
  <c r="AH49" i="19"/>
  <c r="AI44" i="19"/>
  <c r="AG33" i="19"/>
  <c r="AV32" i="21"/>
  <c r="AN32" i="21"/>
  <c r="AG32" i="19"/>
  <c r="AG44" i="19"/>
  <c r="AJ33" i="19"/>
  <c r="AV24" i="21"/>
  <c r="AO32" i="21"/>
  <c r="AJ49" i="19"/>
  <c r="AI49" i="19"/>
  <c r="AO49" i="21"/>
  <c r="AV49" i="21"/>
  <c r="AP49" i="21"/>
  <c r="AL32" i="19"/>
  <c r="AH32" i="19"/>
  <c r="AI32" i="19"/>
  <c r="AK19" i="19"/>
  <c r="AH19" i="19"/>
  <c r="AO31" i="19"/>
  <c r="AG20" i="19"/>
  <c r="AK32" i="19"/>
  <c r="AI19" i="19"/>
  <c r="AV31" i="19"/>
  <c r="AI20" i="19"/>
  <c r="AH44" i="19"/>
  <c r="AJ45" i="19"/>
  <c r="AI33" i="19"/>
  <c r="AN31" i="19"/>
  <c r="AK44" i="19"/>
  <c r="AH45" i="19"/>
  <c r="AL33" i="19"/>
  <c r="AH26" i="19"/>
  <c r="AE31" i="19"/>
  <c r="AJ31" i="19" s="1"/>
  <c r="AH20" i="19"/>
  <c r="AW31" i="19"/>
  <c r="AL20" i="19"/>
  <c r="AI21" i="19"/>
  <c r="AK50" i="19"/>
  <c r="AL21" i="19"/>
  <c r="AK21" i="19"/>
  <c r="AI50" i="19"/>
  <c r="AG50" i="19"/>
  <c r="AH39" i="19"/>
  <c r="AG21" i="19"/>
  <c r="AH50" i="19"/>
  <c r="AL45" i="19"/>
  <c r="AG34" i="19"/>
  <c r="AK46" i="19"/>
  <c r="AJ39" i="19"/>
  <c r="AK34" i="19"/>
  <c r="AI26" i="19"/>
  <c r="AL46" i="19"/>
  <c r="AK20" i="19"/>
  <c r="AI39" i="19"/>
  <c r="AN16" i="19"/>
  <c r="AP16" i="19"/>
  <c r="AE16" i="19"/>
  <c r="AV16" i="19"/>
  <c r="AO16" i="19"/>
  <c r="AW16" i="19"/>
  <c r="AK26" i="19"/>
  <c r="AH46" i="19"/>
  <c r="AK39" i="19"/>
  <c r="AG39" i="19"/>
  <c r="AI34" i="19"/>
  <c r="AJ34" i="19"/>
  <c r="AL26" i="19"/>
  <c r="AI46" i="19"/>
  <c r="AL34" i="19"/>
  <c r="AG26" i="19"/>
  <c r="AG46" i="19"/>
  <c r="AW50" i="21"/>
  <c r="AE50" i="21"/>
  <c r="AP50" i="21"/>
  <c r="AN50" i="21"/>
  <c r="AV50" i="21"/>
  <c r="AO50" i="21"/>
  <c r="AW48" i="21"/>
  <c r="AV48" i="21"/>
  <c r="AE48" i="21"/>
  <c r="AN48" i="21"/>
  <c r="AO48" i="21"/>
  <c r="AP48" i="21"/>
  <c r="AE39" i="21"/>
  <c r="AN39" i="21"/>
  <c r="AP39" i="21"/>
  <c r="AO39" i="21"/>
  <c r="AW39" i="21"/>
  <c r="AV39" i="21"/>
  <c r="AE21" i="21"/>
  <c r="AN21" i="21"/>
  <c r="AP21" i="21"/>
  <c r="AW21" i="21"/>
  <c r="AO21" i="21"/>
  <c r="AV21" i="21"/>
  <c r="AE47" i="21"/>
  <c r="AV47" i="21"/>
  <c r="AP47" i="21"/>
  <c r="AO47" i="21"/>
  <c r="AN47" i="21"/>
  <c r="AW47" i="21"/>
  <c r="AV29" i="21"/>
  <c r="AN29" i="21"/>
  <c r="AE29" i="21"/>
  <c r="AP29" i="21"/>
  <c r="AO29" i="21"/>
  <c r="AW29" i="21"/>
  <c r="AO24" i="19"/>
  <c r="AE24" i="19"/>
  <c r="AN24" i="19"/>
  <c r="AW24" i="19"/>
  <c r="AV24" i="19"/>
  <c r="AP24" i="19"/>
  <c r="AE44" i="21"/>
  <c r="AO44" i="21"/>
  <c r="AN44" i="21"/>
  <c r="AV44" i="21"/>
  <c r="AP44" i="21"/>
  <c r="AW44" i="21"/>
  <c r="AE22" i="21"/>
  <c r="AV22" i="21"/>
  <c r="AW22" i="21"/>
  <c r="AP22" i="21"/>
  <c r="AO22" i="21"/>
  <c r="AN22" i="21"/>
  <c r="AV31" i="21"/>
  <c r="AN31" i="21"/>
  <c r="AW31" i="21"/>
  <c r="AP31" i="21"/>
  <c r="AE31" i="21"/>
  <c r="AO31" i="21"/>
  <c r="AH37" i="21"/>
  <c r="AK37" i="21"/>
  <c r="AL37" i="21"/>
  <c r="AI37" i="21"/>
  <c r="AG37" i="21"/>
  <c r="AJ37" i="21"/>
  <c r="AE36" i="21"/>
  <c r="AN36" i="21"/>
  <c r="AO36" i="21"/>
  <c r="AW36" i="21"/>
  <c r="AP36" i="21"/>
  <c r="AV36" i="21"/>
  <c r="AG42" i="19"/>
  <c r="AI42" i="19"/>
  <c r="AL42" i="19"/>
  <c r="AJ42" i="19"/>
  <c r="AH42" i="19"/>
  <c r="AK42" i="19"/>
  <c r="AK42" i="21"/>
  <c r="AL42" i="21"/>
  <c r="AI42" i="21"/>
  <c r="AJ42" i="21"/>
  <c r="AG42" i="21"/>
  <c r="AH42" i="21"/>
  <c r="AL23" i="21"/>
  <c r="AI23" i="21"/>
  <c r="AK23" i="21"/>
  <c r="AJ23" i="21"/>
  <c r="AG23" i="21"/>
  <c r="AH23" i="21"/>
  <c r="AH38" i="21"/>
  <c r="AG38" i="21"/>
  <c r="AI38" i="21"/>
  <c r="AK38" i="21"/>
  <c r="AJ38" i="21"/>
  <c r="AL38" i="21"/>
  <c r="AJ41" i="21"/>
  <c r="AI41" i="21"/>
  <c r="AL41" i="21"/>
  <c r="AH41" i="21"/>
  <c r="AK41" i="21"/>
  <c r="AG41" i="21"/>
  <c r="AI17" i="21"/>
  <c r="AL17" i="21"/>
  <c r="AJ17" i="21"/>
  <c r="AH17" i="21"/>
  <c r="AK17" i="21"/>
  <c r="AG17" i="21"/>
  <c r="AE40" i="21"/>
  <c r="AO40" i="21"/>
  <c r="AV40" i="21"/>
  <c r="AW40" i="21"/>
  <c r="AP40" i="21"/>
  <c r="AN40" i="21"/>
  <c r="AE27" i="21"/>
  <c r="AW27" i="21"/>
  <c r="AN27" i="21"/>
  <c r="AP27" i="21"/>
  <c r="AV27" i="21"/>
  <c r="AO27" i="21"/>
  <c r="AN45" i="21"/>
  <c r="AW45" i="21"/>
  <c r="AP45" i="21"/>
  <c r="AE45" i="21"/>
  <c r="AV45" i="21"/>
  <c r="AO45" i="21"/>
  <c r="AW33" i="21"/>
  <c r="AE33" i="21"/>
  <c r="AO33" i="21"/>
  <c r="AN33" i="21"/>
  <c r="AP33" i="21"/>
  <c r="AV33" i="21"/>
  <c r="AE30" i="21"/>
  <c r="AW30" i="21"/>
  <c r="AP30" i="21"/>
  <c r="AN30" i="21"/>
  <c r="AV30" i="21"/>
  <c r="AO30" i="21"/>
  <c r="AH28" i="21"/>
  <c r="AL28" i="21"/>
  <c r="AI28" i="21"/>
  <c r="AG28" i="21"/>
  <c r="AJ28" i="21"/>
  <c r="AK28" i="21"/>
  <c r="AG34" i="21"/>
  <c r="AJ34" i="21"/>
  <c r="AI34" i="21"/>
  <c r="AK34" i="21"/>
  <c r="AH34" i="21"/>
  <c r="AL34" i="21"/>
  <c r="AG18" i="21"/>
  <c r="AJ18" i="21"/>
  <c r="AK18" i="21"/>
  <c r="AH18" i="21"/>
  <c r="AL18" i="21"/>
  <c r="AI18" i="21"/>
  <c r="AH20" i="21"/>
  <c r="AI20" i="21"/>
  <c r="AG20" i="21"/>
  <c r="AJ20" i="21"/>
  <c r="AK20" i="21"/>
  <c r="AL20" i="21"/>
  <c r="AG28" i="19"/>
  <c r="AH28" i="19"/>
  <c r="AK28" i="19"/>
  <c r="AL28" i="19"/>
  <c r="AI28" i="19"/>
  <c r="AJ28" i="19"/>
  <c r="AL51" i="21"/>
  <c r="AK51" i="21"/>
  <c r="AI51" i="21"/>
  <c r="AJ51" i="21"/>
  <c r="AG51" i="21"/>
  <c r="AH51" i="21"/>
  <c r="AH24" i="21"/>
  <c r="AJ24" i="21"/>
  <c r="AG46" i="21"/>
  <c r="AI46" i="21"/>
  <c r="AH46" i="21"/>
  <c r="AK46" i="21"/>
  <c r="AJ46" i="21"/>
  <c r="AL46" i="21"/>
  <c r="AO19" i="21"/>
  <c r="AP19" i="21"/>
  <c r="AE19" i="21"/>
  <c r="AW19" i="21"/>
  <c r="AN19" i="21"/>
  <c r="AV19" i="21"/>
  <c r="AG27" i="19"/>
  <c r="AJ27" i="19"/>
  <c r="AL27" i="19"/>
  <c r="AH27" i="19"/>
  <c r="AK27" i="19"/>
  <c r="AI27" i="19"/>
  <c r="AG48" i="19"/>
  <c r="AJ48" i="19"/>
  <c r="AL48" i="19"/>
  <c r="AI48" i="19"/>
  <c r="AK48" i="19"/>
  <c r="AH48" i="19"/>
  <c r="AP43" i="21"/>
  <c r="AO43" i="21"/>
  <c r="AW43" i="21"/>
  <c r="AN43" i="21"/>
  <c r="AV43" i="21"/>
  <c r="AE43" i="21"/>
  <c r="AW25" i="21"/>
  <c r="AN25" i="21"/>
  <c r="AP25" i="21"/>
  <c r="AE25" i="21"/>
  <c r="AV25" i="21"/>
  <c r="AO25" i="21"/>
  <c r="AI16" i="21"/>
  <c r="AH16" i="21"/>
  <c r="AK16" i="21"/>
  <c r="AJ16" i="21"/>
  <c r="AL16" i="21"/>
  <c r="AG16" i="21"/>
  <c r="AE26" i="21"/>
  <c r="AP26" i="21"/>
  <c r="AO26" i="21"/>
  <c r="AW26" i="21"/>
  <c r="AV26" i="21"/>
  <c r="AN26" i="21"/>
  <c r="AE35" i="21"/>
  <c r="AV35" i="21"/>
  <c r="AW35" i="21"/>
  <c r="AO35" i="21"/>
  <c r="AP35" i="21"/>
  <c r="AN35" i="21"/>
  <c r="AG17" i="19"/>
  <c r="AH17" i="19"/>
  <c r="AJ17" i="19"/>
  <c r="AL17" i="19"/>
  <c r="AI17" i="19"/>
  <c r="AK17" i="19"/>
  <c r="AG43" i="19"/>
  <c r="AI43" i="19"/>
  <c r="AJ43" i="19"/>
  <c r="AH43" i="19"/>
  <c r="AL43" i="19"/>
  <c r="AK43" i="19"/>
  <c r="AH51" i="19"/>
  <c r="AJ51" i="19"/>
  <c r="AK51" i="19"/>
  <c r="AI51" i="19"/>
  <c r="AL51" i="19"/>
  <c r="AG51" i="19"/>
  <c r="AL18" i="19"/>
  <c r="AJ18" i="19"/>
  <c r="AH18" i="19"/>
  <c r="AI18" i="19"/>
  <c r="AG18" i="19"/>
  <c r="AK18" i="19"/>
  <c r="AL25" i="19"/>
  <c r="AG25" i="19"/>
  <c r="AI25" i="19"/>
  <c r="AJ25" i="19"/>
  <c r="AK25" i="19"/>
  <c r="AH25" i="19"/>
  <c r="AK22" i="19"/>
  <c r="AL22" i="19"/>
  <c r="AJ22" i="19"/>
  <c r="AH22" i="19"/>
  <c r="AG22" i="19"/>
  <c r="AI22" i="19"/>
  <c r="AI40" i="19"/>
  <c r="AH40" i="19"/>
  <c r="AL40" i="19"/>
  <c r="AJ40" i="19"/>
  <c r="AK40" i="19"/>
  <c r="AG40" i="19"/>
  <c r="AI37" i="19"/>
  <c r="AH37" i="19"/>
  <c r="AG37" i="19"/>
  <c r="AL37" i="19"/>
  <c r="AJ37" i="19"/>
  <c r="AK37" i="19"/>
  <c r="AH35" i="19" l="1"/>
  <c r="AG24" i="21"/>
  <c r="AI24" i="21"/>
  <c r="AK24" i="21"/>
  <c r="AL32" i="21"/>
  <c r="AL49" i="21"/>
  <c r="AI32" i="21"/>
  <c r="AJ49" i="21"/>
  <c r="AH49" i="21"/>
  <c r="AG49" i="21"/>
  <c r="AK32" i="21"/>
  <c r="AH32" i="21"/>
  <c r="AG32" i="21"/>
  <c r="AK49" i="21"/>
  <c r="AI35" i="19"/>
  <c r="AL35" i="19"/>
  <c r="AG35" i="19"/>
  <c r="AK31" i="19"/>
  <c r="AL31" i="19"/>
  <c r="AH31" i="19"/>
  <c r="AI31" i="19"/>
  <c r="AG31" i="19"/>
  <c r="AI16" i="19"/>
  <c r="AH16" i="19"/>
  <c r="AJ16" i="19"/>
  <c r="AG16" i="19"/>
  <c r="AL16" i="19"/>
  <c r="AK16" i="19"/>
  <c r="AG45" i="21"/>
  <c r="AK45" i="21"/>
  <c r="AL45" i="21"/>
  <c r="AH45" i="21"/>
  <c r="AJ45" i="21"/>
  <c r="AI45" i="21"/>
  <c r="AG26" i="21"/>
  <c r="AJ26" i="21"/>
  <c r="AL26" i="21"/>
  <c r="AI26" i="21"/>
  <c r="AK26" i="21"/>
  <c r="AH26" i="21"/>
  <c r="AG36" i="21"/>
  <c r="AI36" i="21"/>
  <c r="AH36" i="21"/>
  <c r="AL36" i="21"/>
  <c r="AJ36" i="21"/>
  <c r="AK36" i="21"/>
  <c r="AI25" i="21"/>
  <c r="AL25" i="21"/>
  <c r="AH25" i="21"/>
  <c r="AK25" i="21"/>
  <c r="AG25" i="21"/>
  <c r="AJ25" i="21"/>
  <c r="AI43" i="21"/>
  <c r="AJ43" i="21"/>
  <c r="AG43" i="21"/>
  <c r="AL43" i="21"/>
  <c r="AH43" i="21"/>
  <c r="AK43" i="21"/>
  <c r="AL24" i="19"/>
  <c r="AG24" i="19"/>
  <c r="AJ24" i="19"/>
  <c r="AK24" i="19"/>
  <c r="AI24" i="19"/>
  <c r="AH24" i="19"/>
  <c r="AH50" i="21"/>
  <c r="AK50" i="21"/>
  <c r="AI50" i="21"/>
  <c r="AJ50" i="21"/>
  <c r="AG50" i="21"/>
  <c r="AL50" i="21"/>
  <c r="AH33" i="21"/>
  <c r="AJ33" i="21"/>
  <c r="AK33" i="21"/>
  <c r="AL33" i="21"/>
  <c r="AG33" i="21"/>
  <c r="AI33" i="21"/>
  <c r="AL27" i="21"/>
  <c r="AJ27" i="21"/>
  <c r="AG27" i="21"/>
  <c r="AH27" i="21"/>
  <c r="AI27" i="21"/>
  <c r="AK27" i="21"/>
  <c r="AL31" i="21"/>
  <c r="AG31" i="21"/>
  <c r="AH31" i="21"/>
  <c r="AI31" i="21"/>
  <c r="AK31" i="21"/>
  <c r="AJ31" i="21"/>
  <c r="AL44" i="21"/>
  <c r="AJ44" i="21"/>
  <c r="AG44" i="21"/>
  <c r="AI44" i="21"/>
  <c r="AK44" i="21"/>
  <c r="AH44" i="21"/>
  <c r="AI21" i="21"/>
  <c r="AL21" i="21"/>
  <c r="AJ21" i="21"/>
  <c r="AH21" i="21"/>
  <c r="AK21" i="21"/>
  <c r="AG21" i="21"/>
  <c r="AI35" i="21"/>
  <c r="AH35" i="21"/>
  <c r="AL35" i="21"/>
  <c r="AG35" i="21"/>
  <c r="AK35" i="21"/>
  <c r="AJ35" i="21"/>
  <c r="AI19" i="21"/>
  <c r="AH19" i="21"/>
  <c r="AG19" i="21"/>
  <c r="AK19" i="21"/>
  <c r="AJ19" i="21"/>
  <c r="AL19" i="21"/>
  <c r="AH30" i="21"/>
  <c r="AG30" i="21"/>
  <c r="AI30" i="21"/>
  <c r="AK30" i="21"/>
  <c r="AL30" i="21"/>
  <c r="AJ30" i="21"/>
  <c r="AG40" i="21"/>
  <c r="AL40" i="21"/>
  <c r="AI40" i="21"/>
  <c r="AJ40" i="21"/>
  <c r="AH40" i="21"/>
  <c r="AK40" i="21"/>
  <c r="AL22" i="21"/>
  <c r="AH22" i="21"/>
  <c r="AJ22" i="21"/>
  <c r="AG22" i="21"/>
  <c r="AI22" i="21"/>
  <c r="AK22" i="21"/>
  <c r="AI29" i="21"/>
  <c r="AL29" i="21"/>
  <c r="AG29" i="21"/>
  <c r="AJ29" i="21"/>
  <c r="AH29" i="21"/>
  <c r="AK29" i="21"/>
  <c r="AK47" i="21"/>
  <c r="AH47" i="21"/>
  <c r="AI47" i="21"/>
  <c r="AL47" i="21"/>
  <c r="AJ47" i="21"/>
  <c r="AG47" i="21"/>
  <c r="AG39" i="21"/>
  <c r="AL39" i="21"/>
  <c r="AI39" i="21"/>
  <c r="AH39" i="21"/>
  <c r="AJ39" i="21"/>
  <c r="AK39" i="21"/>
  <c r="AG48" i="21"/>
  <c r="AH48" i="21"/>
  <c r="AJ48" i="21"/>
  <c r="AL48" i="21"/>
  <c r="AK48" i="21"/>
  <c r="AI48" i="21"/>
</calcChain>
</file>

<file path=xl/comments1.xml><?xml version="1.0" encoding="utf-8"?>
<comments xmlns="http://schemas.openxmlformats.org/spreadsheetml/2006/main">
  <authors>
    <author>Gert Van Hees</author>
  </authors>
  <commentList>
    <comment ref="S9" authorId="0" shapeId="0">
      <text>
        <r>
          <rPr>
            <b/>
            <sz val="9"/>
            <color indexed="81"/>
            <rFont val="Tahoma"/>
            <family val="2"/>
          </rPr>
          <t>Gert Van Hees:</t>
        </r>
        <r>
          <rPr>
            <sz val="9"/>
            <color indexed="81"/>
            <rFont val="Tahoma"/>
            <family val="2"/>
          </rPr>
          <t xml:space="preserve">
% van de delta ific afgesproken in de CAO</t>
        </r>
      </text>
    </comment>
    <comment ref="O10" authorId="0" shapeId="0">
      <text>
        <r>
          <rPr>
            <b/>
            <sz val="9"/>
            <color indexed="81"/>
            <rFont val="Tahoma"/>
            <family val="2"/>
          </rPr>
          <t>Gert Van Hees:</t>
        </r>
        <r>
          <rPr>
            <sz val="9"/>
            <color indexed="81"/>
            <rFont val="Tahoma"/>
            <family val="2"/>
          </rPr>
          <t xml:space="preserve">
pas van toepassing op 1 januarie van het volgend kalenderjaar</t>
        </r>
      </text>
    </comment>
    <comment ref="N28" authorId="0" shapeId="0">
      <text>
        <r>
          <rPr>
            <b/>
            <sz val="9"/>
            <color indexed="81"/>
            <rFont val="Tahoma"/>
            <family val="2"/>
          </rPr>
          <t>Gert Van Hees:</t>
        </r>
        <r>
          <rPr>
            <sz val="9"/>
            <color indexed="81"/>
            <rFont val="Tahoma"/>
            <family val="2"/>
          </rPr>
          <t xml:space="preserve">
Aanpassing aan index gaat pas is op 1 januari van het volgende jaar
</t>
        </r>
      </text>
    </comment>
  </commentList>
</comments>
</file>

<file path=xl/comments2.xml><?xml version="1.0" encoding="utf-8"?>
<comments xmlns="http://schemas.openxmlformats.org/spreadsheetml/2006/main">
  <authors>
    <author>Gert Van Hees</author>
  </authors>
  <commentList>
    <comment ref="E3" authorId="0" shapeId="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authors>
    <author>Gert Van Hees</author>
  </authors>
  <commentList>
    <comment ref="E3" authorId="0" shapeId="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<sst xmlns="http://schemas.openxmlformats.org/spreadsheetml/2006/main" count="840" uniqueCount="458">
  <si>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</si>
  <si>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</si>
  <si>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</si>
  <si>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</si>
  <si>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</si>
  <si>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</si>
  <si>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</si>
  <si>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</si>
  <si>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</si>
  <si>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</si>
  <si>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</si>
  <si>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</si>
  <si>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</si>
  <si>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</si>
  <si>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</si>
  <si>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</si>
  <si>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</si>
  <si>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</si>
  <si>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</si>
  <si>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</si>
  <si>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</si>
  <si>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</si>
  <si>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</si>
  <si>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</si>
  <si>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</si>
  <si>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</si>
  <si>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</si>
  <si>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</si>
  <si>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</si>
  <si>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</si>
  <si>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</si>
  <si>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</si>
  <si>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</si>
  <si>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</si>
  <si>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</si>
  <si>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</si>
  <si>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</si>
  <si>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</si>
  <si>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</si>
  <si>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</si>
  <si>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</si>
  <si>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</si>
  <si>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</si>
  <si>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</si>
  <si>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</si>
  <si>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</si>
  <si>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</si>
  <si>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</si>
  <si>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</si>
  <si>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</si>
  <si>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</si>
  <si>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</si>
  <si>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</si>
  <si>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</si>
  <si>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</si>
  <si>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</si>
  <si>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</si>
  <si>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</si>
  <si>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</si>
  <si>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</si>
  <si>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</si>
  <si>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</si>
  <si>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</si>
  <si>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</si>
  <si>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</si>
  <si>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</si>
  <si>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</si>
  <si>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</si>
  <si>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</si>
  <si>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</si>
  <si>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</si>
  <si>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</si>
  <si>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</si>
  <si>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</si>
  <si>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</si>
  <si>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</si>
  <si>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</si>
  <si>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</si>
  <si>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</si>
  <si>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</si>
  <si>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</si>
  <si>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</si>
  <si>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</si>
  <si>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</si>
  <si>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</si>
  <si>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</si>
  <si>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</si>
  <si>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</si>
  <si>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</si>
  <si>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</si>
  <si>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</si>
  <si>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</si>
  <si>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</si>
  <si>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</si>
  <si>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</si>
  <si>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</si>
  <si>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</si>
  <si>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</si>
  <si>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</si>
  <si>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</si>
  <si>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</si>
  <si>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</si>
  <si>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</si>
  <si>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</si>
  <si>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</si>
  <si>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</si>
  <si>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</si>
  <si>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</si>
  <si>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</si>
  <si>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</si>
  <si>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</si>
  <si>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</si>
  <si>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</si>
  <si>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</si>
  <si>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</si>
  <si>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</si>
  <si>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</si>
  <si>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</si>
  <si>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</si>
  <si>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</si>
  <si>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</si>
  <si>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</si>
  <si>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</si>
  <si>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</si>
  <si>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</si>
  <si>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</si>
  <si>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</si>
  <si>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</si>
  <si>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</si>
  <si>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</si>
  <si>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</si>
  <si>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</si>
  <si>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</si>
  <si>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</si>
  <si>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</si>
  <si>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</si>
  <si>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</si>
  <si>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</si>
  <si>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</si>
  <si>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</si>
  <si>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</si>
  <si>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</si>
  <si>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</si>
  <si>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</si>
  <si>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</si>
  <si>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</si>
  <si>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</si>
  <si>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</si>
  <si>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</si>
  <si>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</si>
  <si>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</si>
  <si>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</si>
  <si>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</si>
  <si>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</si>
  <si>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</si>
  <si>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</si>
  <si>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</si>
  <si>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</si>
  <si>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</si>
  <si>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</si>
  <si>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</si>
  <si>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</si>
  <si>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</si>
  <si>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</si>
  <si>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</si>
  <si>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</si>
  <si>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</si>
  <si>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</si>
  <si>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</si>
  <si>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</si>
  <si>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</si>
  <si>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</si>
  <si>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</si>
  <si>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</si>
  <si>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</si>
  <si>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</si>
  <si>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</si>
  <si>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</si>
  <si>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</si>
  <si>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</si>
  <si>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Fase 1</t>
  </si>
  <si>
    <t>Startbarema</t>
  </si>
  <si>
    <t>Index</t>
  </si>
  <si>
    <t>HT</t>
  </si>
  <si>
    <t>ST</t>
  </si>
  <si>
    <t>FC</t>
  </si>
  <si>
    <t>FT</t>
  </si>
  <si>
    <t>Premie BBK op 1/1/2018</t>
  </si>
  <si>
    <t>Premie BBT op 1/1/2018</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</si>
  <si>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</si>
  <si>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</si>
  <si>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</si>
  <si>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</si>
  <si>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</si>
  <si>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</si>
  <si>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</si>
  <si>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</si>
  <si>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</si>
  <si>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</si>
  <si>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</si>
  <si>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</si>
  <si>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</si>
  <si>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</si>
  <si>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</si>
  <si>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</si>
  <si>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</si>
  <si>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</si>
  <si>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</si>
  <si>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</si>
  <si>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</si>
  <si>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</si>
  <si>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</si>
  <si>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</si>
  <si>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</si>
  <si>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</si>
  <si>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</si>
  <si>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</si>
  <si>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</si>
  <si>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</si>
  <si>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</si>
  <si>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</si>
  <si>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BBT BBK</t>
  </si>
  <si>
    <t>BBT-BBK</t>
  </si>
  <si>
    <t>Verhodingscoëfficient BBT-BBK</t>
  </si>
  <si>
    <t>OOB-Barema</t>
  </si>
  <si>
    <t>CODE BAREME</t>
  </si>
  <si>
    <t>J'ai droit à:</t>
  </si>
  <si>
    <t>CHOISSISSEZ votre code BAREME</t>
  </si>
  <si>
    <t>Complement Fonction</t>
  </si>
  <si>
    <t>Allocation Foyer</t>
  </si>
  <si>
    <t>Supplement Fonction</t>
  </si>
  <si>
    <t>AF</t>
  </si>
  <si>
    <t>AR</t>
  </si>
  <si>
    <t>CF</t>
  </si>
  <si>
    <t>SF</t>
  </si>
  <si>
    <t>TPP</t>
  </si>
  <si>
    <t>QPP</t>
  </si>
  <si>
    <t>CHOISSISSEZ votre Cat IFIC :</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</si>
  <si>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</si>
  <si>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</si>
  <si>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</si>
  <si>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</si>
  <si>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</si>
  <si>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</si>
  <si>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</si>
  <si>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</si>
  <si>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</si>
  <si>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Pime QPP au 1/1/2018</t>
  </si>
  <si>
    <t>Prime TPP au 1/1/2018</t>
  </si>
  <si>
    <t>Barème départ</t>
  </si>
  <si>
    <t>Mensuel</t>
  </si>
  <si>
    <t>Base</t>
  </si>
  <si>
    <t>Annuel</t>
  </si>
  <si>
    <t>salaire indexé</t>
  </si>
  <si>
    <t>Salaire indexé</t>
  </si>
  <si>
    <t>45 ans</t>
  </si>
  <si>
    <t>50 ans</t>
  </si>
  <si>
    <t>55 ans</t>
  </si>
  <si>
    <t>DP Fin carriere INFI</t>
  </si>
  <si>
    <t xml:space="preserve">IFIC-Bareme </t>
  </si>
  <si>
    <t>Bareme cible</t>
  </si>
  <si>
    <t>IFIC-Bareme</t>
  </si>
  <si>
    <t>Phase 1</t>
  </si>
  <si>
    <t>Heure</t>
  </si>
  <si>
    <t>PFA</t>
  </si>
  <si>
    <t>Prime Attractivité</t>
  </si>
  <si>
    <t>Bareme "PPS"</t>
  </si>
  <si>
    <t>Samedi Soins à Domicile</t>
  </si>
  <si>
    <t>Dimanche et Jours Feriers Nuit</t>
  </si>
  <si>
    <t>Semaine et Samedi Nuit</t>
  </si>
  <si>
    <t>Services Coupés</t>
  </si>
  <si>
    <t>Services Coupés Soins à Domicile</t>
  </si>
  <si>
    <t>Prestations Soir Semaine 19h-20h</t>
  </si>
  <si>
    <t>19h-20h</t>
  </si>
  <si>
    <t>Prestations Soir Semaine</t>
  </si>
  <si>
    <t>Bareme IFIC</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</si>
  <si>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</si>
  <si>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</si>
  <si>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</si>
  <si>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</si>
  <si>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</si>
  <si>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</si>
  <si>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</si>
  <si>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</si>
  <si>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</si>
  <si>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</si>
  <si>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</si>
  <si>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</si>
  <si>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</si>
  <si>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</si>
  <si>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</si>
  <si>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</si>
  <si>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</si>
  <si>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</si>
  <si>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</si>
  <si>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</si>
  <si>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</si>
  <si>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</si>
  <si>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</si>
  <si>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</si>
  <si>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</si>
  <si>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</si>
  <si>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</si>
  <si>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</si>
  <si>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</si>
  <si>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</si>
  <si>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</si>
  <si>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</si>
  <si>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</si>
  <si>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</si>
  <si>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</si>
  <si>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</si>
  <si>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</si>
  <si>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</si>
  <si>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</si>
  <si>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</si>
  <si>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</si>
  <si>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</si>
  <si>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</si>
  <si>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</si>
  <si>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</si>
  <si>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</si>
  <si>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</si>
  <si>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</si>
  <si>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</si>
  <si>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</si>
  <si>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</si>
  <si>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</si>
  <si>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</si>
  <si>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</si>
  <si>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</si>
  <si>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</si>
  <si>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</si>
  <si>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</si>
  <si>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</si>
  <si>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</si>
  <si>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</si>
  <si>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</si>
  <si>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</si>
  <si>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</si>
  <si>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</si>
  <si>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</si>
  <si>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</si>
  <si>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</si>
  <si>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</si>
  <si>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</si>
  <si>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</si>
  <si>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</si>
  <si>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</si>
  <si>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</si>
  <si>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</si>
  <si>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</si>
  <si>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</si>
  <si>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</si>
  <si>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</si>
  <si>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</si>
  <si>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</si>
  <si>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</si>
  <si>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</si>
  <si>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</si>
  <si>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</si>
  <si>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</si>
  <si>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</si>
  <si>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</si>
  <si>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</si>
  <si>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</si>
  <si>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</si>
  <si>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</si>
  <si>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</si>
  <si>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</si>
  <si>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</si>
  <si>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</si>
  <si>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</si>
  <si>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</si>
  <si>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</si>
  <si>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</si>
  <si>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</si>
  <si>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</si>
  <si>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</si>
  <si>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</si>
  <si>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</si>
  <si>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</si>
  <si>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</si>
  <si>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</si>
  <si>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</si>
  <si>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</si>
  <si>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</si>
  <si>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</si>
  <si>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</si>
  <si>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</si>
  <si>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</si>
  <si>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</si>
  <si>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</si>
  <si>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</si>
  <si>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</si>
  <si>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</si>
  <si>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</si>
  <si>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</si>
  <si>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</si>
  <si>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</si>
  <si>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</si>
  <si>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</si>
  <si>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</si>
  <si>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</si>
  <si>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</si>
  <si>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</si>
  <si>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</si>
  <si>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</si>
  <si>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</si>
  <si>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</si>
  <si>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</si>
  <si>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</si>
  <si>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</si>
  <si>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</si>
  <si>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</si>
  <si>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</si>
  <si>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</si>
  <si>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</si>
  <si>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</si>
  <si>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</si>
  <si>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</si>
  <si>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</si>
  <si>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</si>
  <si>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</si>
  <si>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</si>
  <si>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</si>
  <si>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</si>
  <si>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</si>
  <si>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</si>
  <si>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</si>
  <si>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</si>
  <si>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</si>
  <si>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</si>
  <si>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</si>
  <si>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</si>
  <si>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</si>
  <si>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</si>
  <si>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</si>
  <si>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</si>
  <si>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</si>
  <si>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</si>
  <si>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</si>
  <si>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</si>
  <si>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</si>
  <si>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</si>
  <si>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</si>
  <si>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</si>
  <si>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</si>
  <si>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</si>
  <si>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</si>
  <si>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</si>
  <si>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</si>
  <si>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</si>
  <si>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</si>
  <si>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</si>
  <si>
    <t>Eindejaarspremie VIA5 sectoren</t>
  </si>
  <si>
    <t>Eindejaarspremie VIA 5 sectoren</t>
  </si>
  <si>
    <t>Via 5 sectoren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</si>
</sst>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000"/>
    <numFmt numFmtId="166" formatCode="[$-813]d\ mmmm\ yyyy;@"/>
    <numFmt numFmtId="167" formatCode="0.00000"/>
    <numFmt numFmtId="168" formatCode="#,##0.0000"/>
    <numFmt numFmtId="169" formatCode="0.000"/>
  </numFmts>
  <fonts count="29"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s>
  <fills count="14">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4"/>
        <bgColor indexed="64"/>
      </patternFill>
    </fill>
  </fills>
  <borders count="6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cellStyleXfs>
  <cellXfs count="298">
    <xf numFmtId="0" fontId="0" fillId="0" borderId="0" xfId="0"/>
    <xf numFmtId="0" fontId="0" fillId="0" borderId="0" xfId="0" applyAlignment="1" applyProtection="1">
      <alignment horizontal="center"/>
      <protection hidden="1"/>
    </xf>
    <xf numFmtId="0" fontId="8" fillId="0" borderId="0" xfId="0" applyFont="1" applyAlignme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8" fontId="3" fillId="0" borderId="0" xfId="0" applyNumberFormat="1" applyFont="1" applyAlignment="1" applyProtection="1">
      <alignment horizontal="center"/>
      <protection hidden="1"/>
    </xf>
    <xf numFmtId="10" fontId="0" fillId="0" borderId="0" xfId="2"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1" xfId="0" applyFont="1" applyBorder="1" applyAlignment="1" applyProtection="1">
      <alignment horizontal="left"/>
      <protection hidden="1"/>
    </xf>
    <xf numFmtId="0" fontId="0" fillId="0" borderId="0" xfId="0" applyBorder="1" applyAlignment="1" applyProtection="1">
      <alignment horizontal="center"/>
      <protection hidden="1"/>
    </xf>
    <xf numFmtId="9" fontId="0" fillId="0" borderId="32" xfId="0" applyNumberFormat="1" applyBorder="1" applyAlignment="1" applyProtection="1">
      <alignment horizontal="center"/>
      <protection hidden="1"/>
    </xf>
    <xf numFmtId="0" fontId="4" fillId="0" borderId="33" xfId="0" applyFont="1" applyBorder="1" applyAlignment="1" applyProtection="1">
      <alignment horizontal="left"/>
      <protection hidden="1"/>
    </xf>
    <xf numFmtId="9" fontId="0" fillId="0" borderId="34" xfId="0" applyNumberFormat="1" applyBorder="1" applyAlignment="1" applyProtection="1">
      <alignment horizontal="center"/>
      <protection hidden="1"/>
    </xf>
    <xf numFmtId="4" fontId="3" fillId="0" borderId="26" xfId="0" applyNumberFormat="1" applyFont="1" applyBorder="1" applyProtection="1">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4" fontId="3" fillId="0" borderId="17" xfId="0" applyNumberFormat="1" applyFont="1" applyBorder="1" applyProtection="1">
      <protection hidden="1"/>
    </xf>
    <xf numFmtId="4" fontId="3" fillId="0" borderId="29" xfId="0" applyNumberFormat="1" applyFont="1" applyBorder="1" applyProtection="1">
      <protection hidden="1"/>
    </xf>
    <xf numFmtId="0" fontId="3" fillId="0" borderId="14" xfId="0" applyFont="1" applyBorder="1" applyAlignment="1" applyProtection="1">
      <alignment horizontal="center"/>
      <protection hidden="1"/>
    </xf>
    <xf numFmtId="168" fontId="3" fillId="6" borderId="22" xfId="0" applyNumberFormat="1" applyFont="1" applyFill="1" applyBorder="1" applyAlignment="1" applyProtection="1">
      <alignment horizontal="center"/>
      <protection hidden="1"/>
    </xf>
    <xf numFmtId="168" fontId="3" fillId="6" borderId="15" xfId="0" applyNumberFormat="1" applyFont="1" applyFill="1" applyBorder="1" applyAlignment="1" applyProtection="1">
      <alignment horizontal="center"/>
      <protection hidden="1"/>
    </xf>
    <xf numFmtId="0" fontId="4" fillId="0" borderId="3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2" xfId="0" applyFont="1" applyBorder="1" applyAlignment="1" applyProtection="1">
      <alignment horizontal="center"/>
      <protection hidden="1"/>
    </xf>
    <xf numFmtId="10" fontId="4" fillId="0" borderId="33"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4" xfId="0" applyNumberFormat="1" applyBorder="1" applyAlignment="1" applyProtection="1">
      <alignment horizontal="center"/>
      <protection hidden="1"/>
    </xf>
    <xf numFmtId="0" fontId="0" fillId="0" borderId="34" xfId="0" applyBorder="1" applyAlignment="1" applyProtection="1">
      <alignment horizontal="center"/>
      <protection hidden="1"/>
    </xf>
    <xf numFmtId="4" fontId="3" fillId="6"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19" fillId="0" borderId="0" xfId="0" applyFont="1" applyFill="1" applyAlignment="1" applyProtection="1">
      <alignment horizontal="center"/>
      <protection hidden="1"/>
    </xf>
    <xf numFmtId="168" fontId="3" fillId="6" borderId="42" xfId="0" applyNumberFormat="1" applyFont="1" applyFill="1" applyBorder="1" applyAlignment="1" applyProtection="1">
      <alignment horizontal="center"/>
      <protection hidden="1"/>
    </xf>
    <xf numFmtId="168" fontId="3" fillId="6" borderId="38" xfId="0" applyNumberFormat="1" applyFont="1" applyFill="1" applyBorder="1" applyAlignment="1" applyProtection="1">
      <alignment horizontal="center"/>
      <protection hidden="1"/>
    </xf>
    <xf numFmtId="168" fontId="3" fillId="6" borderId="43" xfId="0" applyNumberFormat="1" applyFont="1" applyFill="1" applyBorder="1" applyAlignment="1" applyProtection="1">
      <alignment horizontal="center"/>
      <protection hidden="1"/>
    </xf>
    <xf numFmtId="168" fontId="3" fillId="6" borderId="39" xfId="0" applyNumberFormat="1" applyFont="1" applyFill="1" applyBorder="1" applyAlignment="1" applyProtection="1">
      <alignment horizontal="center"/>
      <protection hidden="1"/>
    </xf>
    <xf numFmtId="168" fontId="3" fillId="6" borderId="44" xfId="0" applyNumberFormat="1" applyFont="1" applyFill="1" applyBorder="1" applyAlignment="1" applyProtection="1">
      <alignment horizontal="center"/>
      <protection hidden="1"/>
    </xf>
    <xf numFmtId="168" fontId="3" fillId="6" borderId="28" xfId="0" applyNumberFormat="1" applyFont="1" applyFill="1" applyBorder="1" applyAlignment="1" applyProtection="1">
      <alignment horizontal="center"/>
      <protection hidden="1"/>
    </xf>
    <xf numFmtId="168" fontId="3" fillId="6" borderId="40"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4" fontId="3" fillId="6" borderId="44"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0" fontId="0" fillId="0" borderId="36" xfId="0"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4" fontId="3" fillId="0" borderId="47"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Font="1" applyProtection="1">
      <protection hidden="1"/>
    </xf>
    <xf numFmtId="0" fontId="5" fillId="0" borderId="0" xfId="0" applyFont="1" applyProtection="1">
      <protection hidden="1"/>
    </xf>
    <xf numFmtId="0" fontId="9" fillId="0" borderId="0" xfId="0" applyFont="1" applyProtection="1">
      <protection hidden="1"/>
    </xf>
    <xf numFmtId="166" fontId="0" fillId="2" borderId="0" xfId="0" quotePrefix="1" applyNumberFormat="1" applyFon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165" fontId="0" fillId="0" borderId="0" xfId="0" applyNumberFormat="1" applyProtection="1">
      <protection hidden="1"/>
    </xf>
    <xf numFmtId="0" fontId="0" fillId="0" borderId="0" xfId="0" applyFont="1" applyBorder="1"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165" fontId="0" fillId="4" borderId="2" xfId="0" applyNumberFormat="1" applyFill="1" applyBorder="1" applyProtection="1">
      <protection hidden="1"/>
    </xf>
    <xf numFmtId="165" fontId="0" fillId="4" borderId="12" xfId="0" applyNumberFormat="1" applyFill="1" applyBorder="1" applyProtection="1">
      <protection hidden="1"/>
    </xf>
    <xf numFmtId="0" fontId="10" fillId="0" borderId="0" xfId="0" applyFont="1" applyFill="1" applyBorder="1" applyProtection="1">
      <protection hidden="1"/>
    </xf>
    <xf numFmtId="0" fontId="11" fillId="0" borderId="0" xfId="0" applyFont="1" applyBorder="1" applyProtection="1">
      <protection hidden="1"/>
    </xf>
    <xf numFmtId="0" fontId="10" fillId="0" borderId="3" xfId="0" applyFon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13" fillId="0" borderId="4" xfId="0" applyFont="1" applyFill="1" applyBorder="1" applyAlignment="1" applyProtection="1">
      <alignment horizontal="left" vertical="center"/>
      <protection hidden="1"/>
    </xf>
    <xf numFmtId="0" fontId="12" fillId="0" borderId="0" xfId="0" applyFont="1" applyFill="1" applyBorder="1" applyProtection="1">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2" fillId="0" borderId="5" xfId="0" applyFont="1" applyFill="1" applyBorder="1" applyProtection="1">
      <protection hidden="1"/>
    </xf>
    <xf numFmtId="2" fontId="12" fillId="0" borderId="6"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49" fontId="12" fillId="0" borderId="6" xfId="0" applyNumberFormat="1" applyFont="1" applyFill="1" applyBorder="1" applyAlignment="1" applyProtection="1">
      <alignment horizontal="center"/>
      <protection hidden="1"/>
    </xf>
    <xf numFmtId="9" fontId="12" fillId="0" borderId="6" xfId="0" applyNumberFormat="1"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2" fontId="12" fillId="0" borderId="6" xfId="0" applyNumberFormat="1" applyFont="1" applyFill="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167" fontId="0" fillId="0" borderId="0" xfId="0" applyNumberFormat="1" applyProtection="1">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4" fillId="0" borderId="8" xfId="0" applyFont="1" applyFill="1" applyBorder="1" applyAlignment="1" applyProtection="1">
      <alignment horizontal="left"/>
      <protection hidden="1"/>
    </xf>
    <xf numFmtId="0" fontId="11" fillId="0" borderId="0" xfId="0" applyFont="1" applyProtection="1">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4" fillId="0" borderId="0" xfId="0" applyFont="1" applyFill="1" applyProtection="1">
      <protection hidden="1"/>
    </xf>
    <xf numFmtId="0" fontId="3" fillId="0" borderId="0" xfId="1" applyNumberFormat="1" applyFont="1" applyAlignment="1" applyProtection="1">
      <alignment horizontal="center"/>
      <protection hidden="1"/>
    </xf>
    <xf numFmtId="4" fontId="3" fillId="0" borderId="27"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30" xfId="0" applyNumberFormat="1" applyFont="1" applyBorder="1" applyAlignment="1" applyProtection="1">
      <alignment horizontal="center"/>
      <protection hidden="1"/>
    </xf>
    <xf numFmtId="4" fontId="3" fillId="0" borderId="15" xfId="0" applyNumberFormat="1" applyFont="1" applyFill="1" applyBorder="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9" fontId="0" fillId="0" borderId="0" xfId="0" applyNumberFormat="1" applyAlignment="1" applyProtection="1">
      <alignment horizontal="center"/>
      <protection hidden="1"/>
    </xf>
    <xf numFmtId="4" fontId="3" fillId="0" borderId="19" xfId="0" applyNumberFormat="1" applyFont="1" applyBorder="1" applyAlignment="1" applyProtection="1">
      <alignment horizontal="center"/>
      <protection hidden="1"/>
    </xf>
    <xf numFmtId="4" fontId="3" fillId="0" borderId="20" xfId="0" applyNumberFormat="1" applyFont="1" applyBorder="1" applyAlignment="1" applyProtection="1">
      <alignment horizontal="center"/>
      <protection hidden="1"/>
    </xf>
    <xf numFmtId="4" fontId="3" fillId="0" borderId="21" xfId="0" applyNumberFormat="1" applyFont="1" applyBorder="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6" xfId="0" applyBorder="1" applyAlignment="1" applyProtection="1">
      <alignment horizontal="center" wrapText="1"/>
      <protection hidden="1"/>
    </xf>
    <xf numFmtId="0" fontId="2" fillId="0" borderId="2"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2" fillId="0" borderId="0" xfId="0" applyFont="1" applyFill="1" applyAlignment="1" applyProtection="1">
      <alignment horizontal="center"/>
      <protection hidden="1"/>
    </xf>
    <xf numFmtId="0" fontId="4" fillId="0" borderId="35" xfId="0" applyFont="1" applyBorder="1" applyAlignment="1" applyProtection="1">
      <protection hidden="1"/>
    </xf>
    <xf numFmtId="0" fontId="0" fillId="0" borderId="37" xfId="0" applyBorder="1" applyAlignment="1" applyProtection="1">
      <alignment horizontal="center"/>
      <protection hidden="1"/>
    </xf>
    <xf numFmtId="0" fontId="4" fillId="0" borderId="31" xfId="0" applyFont="1" applyBorder="1" applyAlignment="1" applyProtection="1">
      <protection hidden="1"/>
    </xf>
    <xf numFmtId="0" fontId="0" fillId="0" borderId="32" xfId="0" applyBorder="1" applyAlignment="1" applyProtection="1">
      <alignment horizontal="center"/>
      <protection hidden="1"/>
    </xf>
    <xf numFmtId="0" fontId="4" fillId="0" borderId="33" xfId="0" applyFont="1" applyBorder="1" applyAlignment="1" applyProtection="1">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4" fontId="3" fillId="0" borderId="25" xfId="0" applyNumberFormat="1" applyFont="1" applyFill="1" applyBorder="1" applyAlignment="1" applyProtection="1">
      <alignment horizontal="center"/>
      <protection hidden="1"/>
    </xf>
    <xf numFmtId="4" fontId="3" fillId="0" borderId="28" xfId="0" applyNumberFormat="1" applyFont="1" applyFill="1" applyBorder="1" applyAlignment="1" applyProtection="1">
      <alignment horizontal="center"/>
      <protection hidden="1"/>
    </xf>
    <xf numFmtId="2" fontId="5" fillId="4" borderId="0" xfId="0" applyNumberFormat="1" applyFont="1" applyFill="1" applyBorder="1" applyProtection="1">
      <protection hidden="1"/>
    </xf>
    <xf numFmtId="10" fontId="0" fillId="0" borderId="0" xfId="0" applyNumberFormat="1" applyProtection="1">
      <protection hidden="1"/>
    </xf>
    <xf numFmtId="17" fontId="0" fillId="0" borderId="0" xfId="0" applyNumberFormat="1" applyProtection="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21" fillId="0" borderId="0" xfId="4" applyFill="1" applyBorder="1" applyProtection="1">
      <protection hidden="1"/>
    </xf>
    <xf numFmtId="14" fontId="4" fillId="0" borderId="0" xfId="0" applyNumberFormat="1" applyFont="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167" fontId="0" fillId="8" borderId="0" xfId="0" applyNumberFormat="1" applyFill="1" applyProtection="1">
      <protection hidden="1"/>
    </xf>
    <xf numFmtId="0" fontId="0" fillId="8" borderId="0" xfId="0" applyFill="1" applyProtection="1">
      <protection hidden="1"/>
    </xf>
    <xf numFmtId="2" fontId="0" fillId="8" borderId="0" xfId="0" applyNumberFormat="1" applyFill="1" applyProtection="1">
      <protection hidden="1"/>
    </xf>
    <xf numFmtId="3" fontId="18" fillId="7" borderId="46" xfId="1"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3" fontId="18" fillId="7" borderId="47"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8" xfId="0" applyNumberFormat="1" applyFont="1" applyFill="1" applyBorder="1" applyAlignment="1" applyProtection="1">
      <alignment horizontal="center"/>
      <protection hidden="1"/>
    </xf>
    <xf numFmtId="4" fontId="3" fillId="9" borderId="23" xfId="0" applyNumberFormat="1" applyFont="1" applyFill="1" applyBorder="1" applyAlignment="1" applyProtection="1">
      <alignment horizontal="center"/>
      <protection hidden="1"/>
    </xf>
    <xf numFmtId="4" fontId="3" fillId="9" borderId="46" xfId="0" applyNumberFormat="1" applyFont="1" applyFill="1" applyBorder="1" applyAlignment="1" applyProtection="1">
      <alignment horizontal="center"/>
      <protection hidden="1"/>
    </xf>
    <xf numFmtId="4" fontId="3" fillId="9" borderId="4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2" xfId="0" applyFont="1" applyFill="1" applyBorder="1" applyAlignment="1" applyProtection="1">
      <alignment horizontal="center" vertical="center" wrapText="1"/>
      <protection locked="0" hidden="1"/>
    </xf>
    <xf numFmtId="0" fontId="8" fillId="9" borderId="9" xfId="0" applyFont="1" applyFill="1" applyBorder="1" applyAlignment="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8"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4"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4" fillId="0" borderId="35" xfId="0" applyFont="1" applyFill="1" applyBorder="1" applyAlignment="1" applyProtection="1">
      <protection hidden="1"/>
    </xf>
    <xf numFmtId="0" fontId="0" fillId="0" borderId="36" xfId="0" applyFill="1" applyBorder="1" applyAlignment="1" applyProtection="1">
      <alignment horizontal="center"/>
      <protection hidden="1"/>
    </xf>
    <xf numFmtId="0" fontId="0" fillId="0" borderId="37" xfId="0" applyFill="1" applyBorder="1" applyAlignment="1" applyProtection="1">
      <alignment horizontal="center"/>
      <protection hidden="1"/>
    </xf>
    <xf numFmtId="0" fontId="4" fillId="0" borderId="31" xfId="0" applyFont="1" applyFill="1" applyBorder="1" applyAlignment="1" applyProtection="1">
      <protection hidden="1"/>
    </xf>
    <xf numFmtId="0" fontId="0" fillId="0" borderId="0" xfId="0" applyFill="1" applyBorder="1" applyAlignment="1" applyProtection="1">
      <alignment horizontal="center"/>
      <protection hidden="1"/>
    </xf>
    <xf numFmtId="0" fontId="0" fillId="0" borderId="32" xfId="0" applyFill="1" applyBorder="1" applyAlignment="1" applyProtection="1">
      <alignment horizontal="center"/>
      <protection hidden="1"/>
    </xf>
    <xf numFmtId="0" fontId="4" fillId="0" borderId="33" xfId="0" applyFont="1" applyFill="1" applyBorder="1" applyAlignment="1" applyProtection="1">
      <protection hidden="1"/>
    </xf>
    <xf numFmtId="0" fontId="0" fillId="0" borderId="14"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8" fillId="0" borderId="0" xfId="0" applyFont="1" applyFill="1" applyAlignment="1" applyProtection="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31"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31"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10" fontId="4" fillId="0" borderId="33" xfId="0" applyNumberFormat="1" applyFont="1" applyFill="1" applyBorder="1" applyAlignment="1" applyProtection="1">
      <alignment horizontal="center"/>
      <protection hidden="1"/>
    </xf>
    <xf numFmtId="10" fontId="0" fillId="0" borderId="14" xfId="0" applyNumberFormat="1" applyFill="1" applyBorder="1" applyAlignment="1" applyProtection="1">
      <alignment horizontal="center"/>
      <protection hidden="1"/>
    </xf>
    <xf numFmtId="10" fontId="0" fillId="0" borderId="34" xfId="0" applyNumberFormat="1" applyFill="1" applyBorder="1" applyAlignment="1" applyProtection="1">
      <alignment horizontal="center"/>
      <protection hidden="1"/>
    </xf>
    <xf numFmtId="0" fontId="0" fillId="0" borderId="0" xfId="0" applyFill="1" applyProtection="1">
      <protection hidden="1"/>
    </xf>
    <xf numFmtId="0" fontId="8" fillId="0" borderId="0" xfId="0" applyFont="1" applyFill="1" applyAlignment="1" applyProtection="1">
      <alignment horizontal="center"/>
      <protection hidden="1"/>
    </xf>
    <xf numFmtId="10" fontId="0" fillId="0" borderId="0" xfId="2" applyNumberFormat="1" applyFont="1" applyFill="1" applyAlignment="1" applyProtection="1">
      <alignment horizontal="center"/>
      <protection hidden="1"/>
    </xf>
    <xf numFmtId="9" fontId="0" fillId="0" borderId="32" xfId="0" applyNumberFormat="1" applyFill="1" applyBorder="1" applyAlignment="1" applyProtection="1">
      <alignment horizontal="center"/>
      <protection hidden="1"/>
    </xf>
    <xf numFmtId="9" fontId="0" fillId="0" borderId="34"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4" fillId="0" borderId="0" xfId="0" applyNumberFormat="1" applyFont="1" applyBorder="1" applyAlignment="1" applyProtection="1">
      <alignment horizontal="center"/>
      <protection hidden="1"/>
    </xf>
    <xf numFmtId="9" fontId="2" fillId="0" borderId="48" xfId="2"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wrapText="1"/>
      <protection hidden="1"/>
    </xf>
    <xf numFmtId="0" fontId="2" fillId="5" borderId="2" xfId="0" applyFont="1" applyFill="1" applyBorder="1" applyAlignment="1" applyProtection="1">
      <alignment horizontal="left"/>
      <protection locked="0" hidden="1"/>
    </xf>
    <xf numFmtId="0" fontId="26" fillId="12" borderId="52" xfId="0" applyFont="1" applyFill="1" applyBorder="1" applyAlignment="1">
      <alignment horizontal="center" vertical="center" wrapText="1"/>
    </xf>
    <xf numFmtId="0" fontId="26" fillId="12" borderId="53" xfId="0" applyFont="1" applyFill="1" applyBorder="1" applyAlignment="1">
      <alignment horizontal="center"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6" fillId="0" borderId="55" xfId="0" applyFont="1" applyBorder="1" applyAlignment="1">
      <alignment vertical="center" wrapText="1"/>
    </xf>
    <xf numFmtId="0" fontId="26" fillId="0" borderId="53" xfId="0" applyFont="1" applyBorder="1" applyAlignment="1">
      <alignment vertical="center" wrapText="1"/>
    </xf>
    <xf numFmtId="0" fontId="27" fillId="0" borderId="0" xfId="0" applyFont="1" applyAlignment="1">
      <alignment vertical="center"/>
    </xf>
    <xf numFmtId="0" fontId="0" fillId="0" borderId="55" xfId="0" applyBorder="1" applyAlignment="1">
      <alignment vertical="top" wrapText="1"/>
    </xf>
    <xf numFmtId="0" fontId="0" fillId="0" borderId="53" xfId="0" applyBorder="1" applyAlignment="1">
      <alignment vertical="top" wrapText="1"/>
    </xf>
    <xf numFmtId="0" fontId="27" fillId="0" borderId="0" xfId="0" applyFont="1" applyAlignment="1">
      <alignment horizontal="justify" vertical="center"/>
    </xf>
    <xf numFmtId="0" fontId="0" fillId="0" borderId="52" xfId="0" applyBorder="1" applyAlignment="1">
      <alignment vertical="top" wrapText="1"/>
    </xf>
    <xf numFmtId="0" fontId="26" fillId="0" borderId="53" xfId="0" applyFont="1" applyBorder="1" applyAlignment="1">
      <alignment horizontal="center" vertical="center" wrapText="1"/>
    </xf>
    <xf numFmtId="0" fontId="0" fillId="0" borderId="0" xfId="0" applyAlignment="1">
      <alignment horizontal="center"/>
    </xf>
    <xf numFmtId="4" fontId="3" fillId="9" borderId="58"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right"/>
      <protection hidden="1"/>
    </xf>
    <xf numFmtId="4" fontId="3" fillId="0"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8" fontId="3" fillId="10" borderId="27" xfId="0" applyNumberFormat="1" applyFont="1" applyFill="1" applyBorder="1" applyAlignment="1" applyProtection="1">
      <alignment horizontal="center"/>
      <protection hidden="1"/>
    </xf>
    <xf numFmtId="168" fontId="3" fillId="10" borderId="18" xfId="0" applyNumberFormat="1" applyFont="1" applyFill="1" applyBorder="1" applyAlignment="1" applyProtection="1">
      <alignment horizontal="center"/>
      <protection hidden="1"/>
    </xf>
    <xf numFmtId="168" fontId="3" fillId="10" borderId="30" xfId="0" applyNumberFormat="1" applyFont="1" applyFill="1" applyBorder="1" applyAlignment="1" applyProtection="1">
      <alignment horizontal="center"/>
      <protection hidden="1"/>
    </xf>
    <xf numFmtId="168" fontId="3" fillId="10" borderId="38" xfId="0" applyNumberFormat="1" applyFont="1" applyFill="1" applyBorder="1" applyAlignment="1" applyProtection="1">
      <alignment horizontal="center"/>
      <protection hidden="1"/>
    </xf>
    <xf numFmtId="168" fontId="3" fillId="10" borderId="39" xfId="0" applyNumberFormat="1" applyFont="1" applyFill="1" applyBorder="1" applyAlignment="1" applyProtection="1">
      <alignment horizontal="center"/>
      <protection hidden="1"/>
    </xf>
    <xf numFmtId="168" fontId="3" fillId="10" borderId="40"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0" fillId="13" borderId="0" xfId="0" applyFill="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ont="1"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ont="1"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15" xfId="0" applyNumberFormat="1" applyFill="1" applyBorder="1" applyAlignment="1" applyProtection="1">
      <alignment horizontal="center"/>
      <protection hidden="1"/>
    </xf>
    <xf numFmtId="14" fontId="0" fillId="0" borderId="1" xfId="0" applyNumberFormat="1" applyFon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9" xfId="0" applyFont="1" applyFill="1" applyBorder="1" applyAlignment="1" applyProtection="1">
      <alignment horizontal="center" vertical="center"/>
      <protection hidden="1"/>
    </xf>
    <xf numFmtId="0" fontId="2" fillId="4" borderId="60" xfId="0" applyFont="1" applyFill="1" applyBorder="1" applyAlignment="1" applyProtection="1">
      <alignment horizontal="center" vertical="center"/>
      <protection hidden="1"/>
    </xf>
    <xf numFmtId="0" fontId="2" fillId="4" borderId="61" xfId="0" applyFont="1" applyFill="1" applyBorder="1" applyAlignment="1" applyProtection="1">
      <alignment horizontal="center" vertical="center"/>
      <protection hidden="1"/>
    </xf>
    <xf numFmtId="4" fontId="3" fillId="0" borderId="24"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2"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8"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4" fontId="3" fillId="0" borderId="30" xfId="0" applyNumberFormat="1" applyFont="1" applyBorder="1" applyAlignment="1" applyProtection="1">
      <alignment horizontal="right"/>
      <protection hidden="1"/>
    </xf>
    <xf numFmtId="4" fontId="3" fillId="0" borderId="28" xfId="0" applyNumberFormat="1" applyFont="1" applyBorder="1" applyAlignment="1" applyProtection="1">
      <alignment horizontal="right"/>
      <protection hidden="1"/>
    </xf>
    <xf numFmtId="4" fontId="3" fillId="0" borderId="40" xfId="0" applyNumberFormat="1" applyFont="1" applyBorder="1" applyAlignment="1" applyProtection="1">
      <alignment horizontal="right"/>
      <protection hidden="1"/>
    </xf>
    <xf numFmtId="0" fontId="1" fillId="0" borderId="0" xfId="0" applyFont="1" applyAlignment="1" applyProtection="1">
      <alignment wrapText="1"/>
      <protection hidden="1"/>
    </xf>
    <xf numFmtId="2" fontId="0" fillId="5" borderId="0" xfId="0" applyNumberFormat="1" applyFill="1" applyProtection="1">
      <protection hidden="1"/>
    </xf>
    <xf numFmtId="0" fontId="20" fillId="5" borderId="0" xfId="0" applyFont="1" applyFill="1"/>
    <xf numFmtId="168" fontId="0" fillId="0" borderId="2" xfId="0" applyNumberFormat="1" applyBorder="1" applyProtection="1">
      <protection hidden="1"/>
    </xf>
    <xf numFmtId="0" fontId="0" fillId="6" borderId="0" xfId="0" applyFill="1" applyProtection="1">
      <protection hidden="1"/>
    </xf>
    <xf numFmtId="4" fontId="3" fillId="0" borderId="0" xfId="0" applyNumberFormat="1" applyFont="1" applyAlignment="1" applyProtection="1">
      <alignment horizontal="center"/>
      <protection hidden="1"/>
    </xf>
    <xf numFmtId="4" fontId="3" fillId="6" borderId="20" xfId="0" applyNumberFormat="1" applyFont="1" applyFill="1" applyBorder="1" applyAlignment="1" applyProtection="1">
      <alignment horizontal="center"/>
      <protection hidden="1"/>
    </xf>
    <xf numFmtId="4" fontId="3" fillId="6" borderId="21" xfId="0" applyNumberFormat="1" applyFont="1" applyFill="1" applyBorder="1" applyAlignment="1" applyProtection="1">
      <alignment horizontal="center"/>
      <protection hidden="1"/>
    </xf>
    <xf numFmtId="0" fontId="17" fillId="0" borderId="4"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0" fontId="25" fillId="11" borderId="51" xfId="0" applyFont="1" applyFill="1" applyBorder="1" applyAlignment="1">
      <alignment horizontal="center" vertical="center" wrapText="1"/>
    </xf>
    <xf numFmtId="0" fontId="26" fillId="0" borderId="56" xfId="0" applyFont="1" applyBorder="1" applyAlignment="1">
      <alignment vertical="center" wrapText="1"/>
    </xf>
    <xf numFmtId="0" fontId="26" fillId="0" borderId="52" xfId="0" applyFont="1" applyBorder="1" applyAlignment="1">
      <alignment vertical="center" wrapText="1"/>
    </xf>
    <xf numFmtId="0" fontId="26" fillId="0" borderId="56"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4" xfId="0" applyFont="1" applyBorder="1" applyAlignment="1">
      <alignment vertical="center" wrapText="1"/>
    </xf>
    <xf numFmtId="0" fontId="26" fillId="0" borderId="54" xfId="0" applyFont="1" applyBorder="1" applyAlignment="1">
      <alignment horizontal="center" vertical="center" wrapText="1"/>
    </xf>
    <xf numFmtId="0" fontId="28" fillId="0" borderId="57" xfId="0" applyFont="1" applyBorder="1" applyAlignment="1">
      <alignment horizontal="center" vertical="center"/>
    </xf>
    <xf numFmtId="0" fontId="27" fillId="0" borderId="0" xfId="0" applyFont="1" applyAlignment="1">
      <alignment horizontal="center" vertical="center" wrapText="1"/>
    </xf>
  </cellXfs>
  <cellStyles count="5">
    <cellStyle name="Hyperlink" xfId="4" builtinId="8"/>
    <cellStyle name="Komma" xfId="1" builtinId="3"/>
    <cellStyle name="Procent" xfId="2" builtinId="5"/>
    <cellStyle name="Standaard" xfId="0" builtinId="0"/>
    <cellStyle name="Standaard 2" xfId="3"/>
  </cellStyles>
  <dxfs count="8">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anhees\Documents\IFIC%202016-12-15\Model%20142%20DEF\Saloon%20142%20(index&#233;)%20-%20janv%202018%20DELTA%20et%20cible%20-%20Final%20partenaires%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vanhees\Documents\IFIC%202016-12-15\Copy%20of%20Saloon%20136%20-%202017%20DELTA%20en%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topLeftCell="A16" zoomScaleNormal="100" workbookViewId="0">
      <selection activeCell="E27" sqref="E27"/>
    </sheetView>
  </sheetViews>
  <sheetFormatPr defaultColWidth="9.140625" defaultRowHeight="12.75" x14ac:dyDescent="0.2"/>
  <cols>
    <col min="1" max="1" width="10.5703125" style="1" bestFit="1" customWidth="1"/>
    <col min="2" max="2" width="7" style="1" bestFit="1" customWidth="1"/>
    <col min="3" max="4" width="13.28515625" style="1" bestFit="1" customWidth="1"/>
    <col min="5" max="5" width="9" style="1" bestFit="1" customWidth="1"/>
    <col min="6" max="6" width="6.5703125" style="1" bestFit="1" customWidth="1"/>
    <col min="7" max="7" width="9" style="1" bestFit="1" customWidth="1"/>
    <col min="8" max="8" width="17.5703125" style="1" bestFit="1" customWidth="1"/>
    <col min="9" max="10" width="9" style="1" bestFit="1" customWidth="1"/>
    <col min="11" max="11" width="9.5703125" style="3" bestFit="1" customWidth="1"/>
    <col min="12" max="14" width="9.140625" style="3"/>
    <col min="15" max="15" width="9.5703125" style="3" customWidth="1"/>
    <col min="16" max="17" width="9.5703125" style="3" bestFit="1" customWidth="1"/>
    <col min="18" max="16384" width="9.140625" style="3"/>
  </cols>
  <sheetData>
    <row r="1" spans="1:21" x14ac:dyDescent="0.2">
      <c r="A1" s="1" t="s">
        <v>62</v>
      </c>
      <c r="B1" s="1" t="s">
        <v>449</v>
      </c>
      <c r="C1" s="1" t="s">
        <v>29</v>
      </c>
      <c r="D1" s="1">
        <v>1.02</v>
      </c>
      <c r="L1" s="61" t="s">
        <v>45</v>
      </c>
    </row>
    <row r="2" spans="1:21" ht="13.5" thickBot="1" x14ac:dyDescent="0.25">
      <c r="A2" s="1" t="s">
        <v>57</v>
      </c>
      <c r="B2" s="1" t="s">
        <v>448</v>
      </c>
      <c r="C2" s="1" t="s">
        <v>134</v>
      </c>
      <c r="D2" s="1" t="s">
        <v>136</v>
      </c>
      <c r="E2" s="1" t="s">
        <v>134</v>
      </c>
      <c r="F2" s="1" t="s">
        <v>38</v>
      </c>
      <c r="G2" s="1" t="s">
        <v>134</v>
      </c>
      <c r="H2" s="239" t="s">
        <v>96</v>
      </c>
      <c r="I2" s="4" t="s">
        <v>134</v>
      </c>
      <c r="J2" s="4" t="s">
        <v>222</v>
      </c>
      <c r="L2" s="62" t="s">
        <v>31</v>
      </c>
      <c r="M2" s="62" t="s">
        <v>41</v>
      </c>
      <c r="N2" s="62" t="s">
        <v>42</v>
      </c>
      <c r="O2" s="3" t="s">
        <v>43</v>
      </c>
      <c r="P2" s="3" t="s">
        <v>44</v>
      </c>
      <c r="R2" s="3" t="s">
        <v>139</v>
      </c>
    </row>
    <row r="3" spans="1:21" ht="13.5" thickBot="1" x14ac:dyDescent="0.25">
      <c r="A3" s="256">
        <v>42887</v>
      </c>
      <c r="B3" s="241">
        <v>103.04</v>
      </c>
      <c r="C3" s="242">
        <v>26</v>
      </c>
      <c r="D3" s="243">
        <f t="shared" ref="D3:D12" si="0">ROUND(POWER($D$1,C3),4)</f>
        <v>1.6734</v>
      </c>
      <c r="E3" s="242">
        <v>0</v>
      </c>
      <c r="F3" s="244">
        <v>1</v>
      </c>
      <c r="G3" s="245">
        <v>9</v>
      </c>
      <c r="H3" s="244">
        <f>ROUND(POWER($D$1,G3),4)</f>
        <v>1.1951000000000001</v>
      </c>
      <c r="I3" s="245">
        <v>6</v>
      </c>
      <c r="J3" s="244">
        <f>ROUND(POWER($D$1,I3),4)</f>
        <v>1.1262000000000001</v>
      </c>
      <c r="K3" s="63"/>
      <c r="L3" s="64" t="s">
        <v>28</v>
      </c>
      <c r="M3" s="65">
        <v>12863.77</v>
      </c>
      <c r="N3" s="65">
        <f>ROUND(M3*O7,2)</f>
        <v>21957.17</v>
      </c>
      <c r="O3" s="65">
        <f>ROUND(N3/12,2)</f>
        <v>1829.76</v>
      </c>
      <c r="P3" s="280">
        <f>ROUND(N3/1976,4)</f>
        <v>11.1119</v>
      </c>
      <c r="R3" s="3" t="s">
        <v>140</v>
      </c>
    </row>
    <row r="4" spans="1:21" x14ac:dyDescent="0.2">
      <c r="A4" s="240">
        <v>43344</v>
      </c>
      <c r="B4" s="246">
        <f t="shared" ref="B4:B12" si="1">ROUND(B3*$D$1,2)</f>
        <v>105.1</v>
      </c>
      <c r="C4" s="247">
        <f>C3+1</f>
        <v>27</v>
      </c>
      <c r="D4" s="248">
        <f t="shared" si="0"/>
        <v>1.7069000000000001</v>
      </c>
      <c r="E4" s="247">
        <f>+E3+1</f>
        <v>1</v>
      </c>
      <c r="F4" s="249">
        <f>ROUND(POWER($D$1,E4),4)</f>
        <v>1.02</v>
      </c>
      <c r="G4" s="250">
        <f>+G3+1</f>
        <v>10</v>
      </c>
      <c r="H4" s="249">
        <f t="shared" ref="H4:H12" si="2">ROUND(POWER($D$1,G4),4)</f>
        <v>1.2190000000000001</v>
      </c>
      <c r="I4" s="247">
        <v>7</v>
      </c>
      <c r="J4" s="249">
        <f t="shared" ref="J4:J12" si="3">ROUND(POWER($D$1,I4),4)</f>
        <v>1.1487000000000001</v>
      </c>
      <c r="R4" s="3" t="s">
        <v>141</v>
      </c>
    </row>
    <row r="5" spans="1:21" x14ac:dyDescent="0.2">
      <c r="B5" s="251">
        <f t="shared" si="1"/>
        <v>107.2</v>
      </c>
      <c r="C5" s="252">
        <f>C4+1</f>
        <v>28</v>
      </c>
      <c r="D5" s="243">
        <f t="shared" si="0"/>
        <v>1.7410000000000001</v>
      </c>
      <c r="E5" s="252">
        <f t="shared" ref="E5:E12" si="4">+E4+1</f>
        <v>2</v>
      </c>
      <c r="F5" s="253">
        <f t="shared" ref="F5:F12" si="5">ROUND(POWER($D$1,E5),4)</f>
        <v>1.0404</v>
      </c>
      <c r="G5" s="254">
        <f t="shared" ref="G5:G12" si="6">+G4+1</f>
        <v>11</v>
      </c>
      <c r="H5" s="253">
        <f t="shared" si="2"/>
        <v>1.2434000000000001</v>
      </c>
      <c r="I5" s="252">
        <v>8</v>
      </c>
      <c r="J5" s="255">
        <f t="shared" si="3"/>
        <v>1.1717</v>
      </c>
      <c r="R5" s="3" t="s">
        <v>137</v>
      </c>
    </row>
    <row r="6" spans="1:21" ht="13.5" thickBot="1" x14ac:dyDescent="0.25">
      <c r="B6" s="251">
        <f t="shared" si="1"/>
        <v>109.34</v>
      </c>
      <c r="C6" s="252">
        <f t="shared" ref="C6:C12" si="7">C5+1</f>
        <v>29</v>
      </c>
      <c r="D6" s="243">
        <f t="shared" si="0"/>
        <v>1.7758</v>
      </c>
      <c r="E6" s="252">
        <f t="shared" si="4"/>
        <v>3</v>
      </c>
      <c r="F6" s="253">
        <f t="shared" si="5"/>
        <v>1.0611999999999999</v>
      </c>
      <c r="G6" s="254">
        <f t="shared" si="6"/>
        <v>12</v>
      </c>
      <c r="H6" s="253">
        <f t="shared" si="2"/>
        <v>1.2682</v>
      </c>
      <c r="I6" s="252">
        <v>9</v>
      </c>
      <c r="J6" s="255">
        <f t="shared" si="3"/>
        <v>1.1951000000000001</v>
      </c>
      <c r="R6" s="3" t="s">
        <v>138</v>
      </c>
    </row>
    <row r="7" spans="1:21" ht="13.5" thickBot="1" x14ac:dyDescent="0.25">
      <c r="B7" s="251">
        <f t="shared" si="1"/>
        <v>111.53</v>
      </c>
      <c r="C7" s="252">
        <f t="shared" si="7"/>
        <v>30</v>
      </c>
      <c r="D7" s="243">
        <f t="shared" si="0"/>
        <v>1.8113999999999999</v>
      </c>
      <c r="E7" s="252">
        <f t="shared" si="4"/>
        <v>4</v>
      </c>
      <c r="F7" s="253">
        <f t="shared" si="5"/>
        <v>1.0824</v>
      </c>
      <c r="G7" s="254">
        <f t="shared" si="6"/>
        <v>13</v>
      </c>
      <c r="H7" s="253">
        <f t="shared" si="2"/>
        <v>1.2936000000000001</v>
      </c>
      <c r="I7" s="252">
        <v>10</v>
      </c>
      <c r="J7" s="255">
        <f t="shared" si="3"/>
        <v>1.2190000000000001</v>
      </c>
      <c r="L7" s="68" t="s">
        <v>39</v>
      </c>
      <c r="M7" s="68"/>
      <c r="N7" s="68"/>
      <c r="O7" s="76">
        <f>D4</f>
        <v>1.7069000000000001</v>
      </c>
    </row>
    <row r="8" spans="1:21" ht="13.5" thickBot="1" x14ac:dyDescent="0.25">
      <c r="B8" s="251">
        <f t="shared" si="1"/>
        <v>113.76</v>
      </c>
      <c r="C8" s="252">
        <f t="shared" si="7"/>
        <v>31</v>
      </c>
      <c r="D8" s="243">
        <f t="shared" si="0"/>
        <v>1.8475999999999999</v>
      </c>
      <c r="E8" s="252">
        <f t="shared" si="4"/>
        <v>5</v>
      </c>
      <c r="F8" s="253">
        <f t="shared" si="5"/>
        <v>1.1041000000000001</v>
      </c>
      <c r="G8" s="254">
        <f t="shared" si="6"/>
        <v>14</v>
      </c>
      <c r="H8" s="253">
        <f t="shared" si="2"/>
        <v>1.3194999999999999</v>
      </c>
      <c r="I8" s="252">
        <v>11</v>
      </c>
      <c r="J8" s="255">
        <f t="shared" si="3"/>
        <v>1.2434000000000001</v>
      </c>
      <c r="L8" s="68" t="s">
        <v>40</v>
      </c>
      <c r="M8" s="68"/>
      <c r="N8" s="68"/>
      <c r="O8" s="77">
        <f>F4</f>
        <v>1.02</v>
      </c>
    </row>
    <row r="9" spans="1:21" ht="13.5" thickBot="1" x14ac:dyDescent="0.25">
      <c r="B9" s="251">
        <f t="shared" si="1"/>
        <v>116.04</v>
      </c>
      <c r="C9" s="252">
        <f t="shared" si="7"/>
        <v>32</v>
      </c>
      <c r="D9" s="243">
        <f t="shared" si="0"/>
        <v>1.8845000000000001</v>
      </c>
      <c r="E9" s="252">
        <f t="shared" si="4"/>
        <v>6</v>
      </c>
      <c r="F9" s="253">
        <f t="shared" si="5"/>
        <v>1.1262000000000001</v>
      </c>
      <c r="G9" s="254">
        <f t="shared" si="6"/>
        <v>15</v>
      </c>
      <c r="H9" s="253">
        <f t="shared" si="2"/>
        <v>1.3459000000000001</v>
      </c>
      <c r="I9" s="252">
        <v>12</v>
      </c>
      <c r="J9" s="255">
        <f t="shared" si="3"/>
        <v>1.2682</v>
      </c>
      <c r="L9" s="62" t="s">
        <v>97</v>
      </c>
      <c r="O9" s="76">
        <f>H4</f>
        <v>1.2190000000000001</v>
      </c>
      <c r="Q9" s="3" t="s">
        <v>178</v>
      </c>
      <c r="S9" s="76">
        <v>0.1825</v>
      </c>
    </row>
    <row r="10" spans="1:21" ht="13.5" thickBot="1" x14ac:dyDescent="0.25">
      <c r="B10" s="251">
        <f t="shared" si="1"/>
        <v>118.36</v>
      </c>
      <c r="C10" s="252">
        <f t="shared" si="7"/>
        <v>33</v>
      </c>
      <c r="D10" s="243">
        <f t="shared" si="0"/>
        <v>1.9221999999999999</v>
      </c>
      <c r="E10" s="252">
        <f t="shared" si="4"/>
        <v>7</v>
      </c>
      <c r="F10" s="253">
        <f t="shared" si="5"/>
        <v>1.1487000000000001</v>
      </c>
      <c r="G10" s="254">
        <f t="shared" si="6"/>
        <v>16</v>
      </c>
      <c r="H10" s="253">
        <f t="shared" si="2"/>
        <v>1.3728</v>
      </c>
      <c r="I10" s="252">
        <v>13</v>
      </c>
      <c r="J10" s="255">
        <f t="shared" si="3"/>
        <v>1.2936000000000001</v>
      </c>
      <c r="L10" s="74" t="s">
        <v>223</v>
      </c>
      <c r="O10" s="237">
        <f>J4</f>
        <v>1.1487000000000001</v>
      </c>
    </row>
    <row r="11" spans="1:21" x14ac:dyDescent="0.2">
      <c r="B11" s="251">
        <f t="shared" si="1"/>
        <v>120.73</v>
      </c>
      <c r="C11" s="252">
        <f t="shared" si="7"/>
        <v>34</v>
      </c>
      <c r="D11" s="243">
        <f t="shared" si="0"/>
        <v>1.9607000000000001</v>
      </c>
      <c r="E11" s="252">
        <f t="shared" si="4"/>
        <v>8</v>
      </c>
      <c r="F11" s="253">
        <f t="shared" si="5"/>
        <v>1.1717</v>
      </c>
      <c r="G11" s="254">
        <f t="shared" si="6"/>
        <v>17</v>
      </c>
      <c r="H11" s="253">
        <f t="shared" si="2"/>
        <v>1.4001999999999999</v>
      </c>
      <c r="I11" s="252">
        <v>14</v>
      </c>
      <c r="J11" s="255">
        <f t="shared" si="3"/>
        <v>1.3194999999999999</v>
      </c>
    </row>
    <row r="12" spans="1:21" x14ac:dyDescent="0.2">
      <c r="B12" s="251">
        <f t="shared" si="1"/>
        <v>123.14</v>
      </c>
      <c r="C12" s="252">
        <f t="shared" si="7"/>
        <v>35</v>
      </c>
      <c r="D12" s="243">
        <f t="shared" si="0"/>
        <v>1.9999</v>
      </c>
      <c r="E12" s="252">
        <f t="shared" si="4"/>
        <v>9</v>
      </c>
      <c r="F12" s="253">
        <f t="shared" si="5"/>
        <v>1.1951000000000001</v>
      </c>
      <c r="G12" s="254">
        <f t="shared" si="6"/>
        <v>18</v>
      </c>
      <c r="H12" s="253">
        <f t="shared" si="2"/>
        <v>1.4281999999999999</v>
      </c>
      <c r="I12" s="252">
        <v>15</v>
      </c>
      <c r="J12" s="255">
        <f t="shared" si="3"/>
        <v>1.3459000000000001</v>
      </c>
      <c r="L12" s="69" t="s">
        <v>35</v>
      </c>
      <c r="Q12" s="62" t="s">
        <v>36</v>
      </c>
      <c r="T12" s="62" t="s">
        <v>37</v>
      </c>
    </row>
    <row r="13" spans="1:21" x14ac:dyDescent="0.2">
      <c r="L13" s="62" t="s">
        <v>32</v>
      </c>
      <c r="M13" s="62" t="s">
        <v>33</v>
      </c>
      <c r="N13" s="62" t="s">
        <v>34</v>
      </c>
      <c r="P13" s="62" t="s">
        <v>98</v>
      </c>
      <c r="Q13" s="62" t="s">
        <v>30</v>
      </c>
      <c r="R13" s="62" t="s">
        <v>34</v>
      </c>
      <c r="S13" s="62" t="s">
        <v>98</v>
      </c>
      <c r="T13" s="62" t="s">
        <v>30</v>
      </c>
      <c r="U13" s="62" t="s">
        <v>34</v>
      </c>
    </row>
    <row r="14" spans="1:21" x14ac:dyDescent="0.2">
      <c r="L14" s="70">
        <v>16000.01</v>
      </c>
      <c r="M14" s="70">
        <f>ROUND(L14*$O$7,2)</f>
        <v>27310.42</v>
      </c>
      <c r="N14" s="70">
        <f>ROUND(M14/12,2)</f>
        <v>2275.87</v>
      </c>
      <c r="O14" s="70"/>
      <c r="P14" s="70">
        <v>719.88</v>
      </c>
      <c r="Q14" s="70">
        <f>ROUND(P14*$O$7,2)</f>
        <v>1228.76</v>
      </c>
      <c r="R14" s="70">
        <f>ROUND(Q14/12,2)</f>
        <v>102.4</v>
      </c>
      <c r="S14" s="70">
        <v>359.94</v>
      </c>
      <c r="T14" s="70">
        <f>ROUND(S14*$O$7,2)</f>
        <v>614.38</v>
      </c>
      <c r="U14" s="70">
        <f>ROUND(T14/12,2)</f>
        <v>51.2</v>
      </c>
    </row>
    <row r="15" spans="1:21" x14ac:dyDescent="0.2">
      <c r="L15" s="70">
        <v>18241.02</v>
      </c>
      <c r="M15" s="70">
        <f>ROUND(L15*$O$7,2)</f>
        <v>31135.599999999999</v>
      </c>
      <c r="N15" s="70">
        <f>ROUND(M15/12,2)</f>
        <v>2594.63</v>
      </c>
      <c r="O15" s="70"/>
      <c r="P15" s="70">
        <v>359.94</v>
      </c>
      <c r="Q15" s="70">
        <f>ROUND(P15*$O$7,2)</f>
        <v>614.38</v>
      </c>
      <c r="R15" s="70">
        <f>ROUND(Q15/12,2)</f>
        <v>51.2</v>
      </c>
      <c r="S15" s="70">
        <v>179.97</v>
      </c>
      <c r="T15" s="70">
        <f>ROUND(S15*$O$7,2)</f>
        <v>307.19</v>
      </c>
      <c r="U15" s="70">
        <f>ROUND(T15/12,2)</f>
        <v>25.6</v>
      </c>
    </row>
    <row r="17" spans="12:18" x14ac:dyDescent="0.2">
      <c r="L17" s="69" t="s">
        <v>46</v>
      </c>
      <c r="M17" s="70"/>
      <c r="N17" s="70"/>
      <c r="Q17" s="71"/>
    </row>
    <row r="18" spans="12:18" x14ac:dyDescent="0.2">
      <c r="L18" s="72" t="s">
        <v>47</v>
      </c>
      <c r="M18" s="70"/>
      <c r="N18" s="73">
        <v>0.04</v>
      </c>
    </row>
    <row r="19" spans="12:18" x14ac:dyDescent="0.2">
      <c r="L19" s="62" t="s">
        <v>48</v>
      </c>
      <c r="N19" s="73">
        <v>0.08</v>
      </c>
    </row>
    <row r="20" spans="12:18" x14ac:dyDescent="0.2">
      <c r="L20" s="62" t="s">
        <v>49</v>
      </c>
      <c r="N20" s="73">
        <v>0.12</v>
      </c>
      <c r="Q20" s="74" t="s">
        <v>149</v>
      </c>
    </row>
    <row r="21" spans="12:18" x14ac:dyDescent="0.2">
      <c r="Q21" s="74" t="s">
        <v>150</v>
      </c>
    </row>
    <row r="22" spans="12:18" x14ac:dyDescent="0.2">
      <c r="L22" s="69" t="s">
        <v>50</v>
      </c>
    </row>
    <row r="23" spans="12:18" x14ac:dyDescent="0.2">
      <c r="L23" s="62"/>
      <c r="M23" s="62" t="s">
        <v>51</v>
      </c>
      <c r="N23" s="62"/>
      <c r="Q23" s="74" t="s">
        <v>151</v>
      </c>
      <c r="R23" s="3" t="s">
        <v>280</v>
      </c>
    </row>
    <row r="24" spans="12:18" x14ac:dyDescent="0.2">
      <c r="L24" s="62" t="s">
        <v>30</v>
      </c>
      <c r="M24" s="62">
        <v>816.8</v>
      </c>
      <c r="N24" s="75">
        <f>ROUND(M24*$O$9,2)</f>
        <v>995.68</v>
      </c>
      <c r="Q24" s="74" t="s">
        <v>152</v>
      </c>
      <c r="R24" s="3" t="s">
        <v>279</v>
      </c>
    </row>
    <row r="25" spans="12:18" x14ac:dyDescent="0.2">
      <c r="L25" s="62" t="s">
        <v>34</v>
      </c>
      <c r="M25" s="62">
        <v>68.069999999999993</v>
      </c>
      <c r="N25" s="75">
        <f>ROUND(M25*$O$9,2)</f>
        <v>82.98</v>
      </c>
      <c r="O25" s="66">
        <f>+M25*O9</f>
        <v>82.977329999999995</v>
      </c>
    </row>
    <row r="26" spans="12:18" x14ac:dyDescent="0.2">
      <c r="L26" s="62"/>
      <c r="M26" s="62"/>
      <c r="N26" s="142"/>
    </row>
    <row r="27" spans="12:18" x14ac:dyDescent="0.2">
      <c r="L27" s="69" t="s">
        <v>208</v>
      </c>
    </row>
    <row r="28" spans="12:18" x14ac:dyDescent="0.2">
      <c r="L28" s="69"/>
      <c r="M28" s="148" t="s">
        <v>98</v>
      </c>
      <c r="N28" s="74" t="s">
        <v>31</v>
      </c>
    </row>
    <row r="29" spans="12:18" x14ac:dyDescent="0.2">
      <c r="L29" s="74" t="s">
        <v>143</v>
      </c>
      <c r="M29" s="66">
        <v>1113.8</v>
      </c>
      <c r="N29" s="70">
        <f>ROUND(M29*$O$10,2)</f>
        <v>1279.42</v>
      </c>
      <c r="O29" s="66"/>
    </row>
    <row r="30" spans="12:18" x14ac:dyDescent="0.2">
      <c r="L30" s="74" t="s">
        <v>144</v>
      </c>
      <c r="M30" s="66">
        <v>3341.5</v>
      </c>
      <c r="N30" s="70">
        <f>ROUND(M30*$O$10,2)</f>
        <v>3838.38</v>
      </c>
    </row>
    <row r="32" spans="12:18" x14ac:dyDescent="0.2">
      <c r="L32" s="69" t="s">
        <v>209</v>
      </c>
      <c r="O32" s="3">
        <v>337.32</v>
      </c>
      <c r="P32" s="3" t="s">
        <v>218</v>
      </c>
      <c r="R32" s="3" t="s">
        <v>452</v>
      </c>
    </row>
    <row r="33" spans="12:18" x14ac:dyDescent="0.2">
      <c r="L33" s="74" t="s">
        <v>210</v>
      </c>
      <c r="O33" s="66">
        <f>indexevolutie!S10</f>
        <v>353.8</v>
      </c>
    </row>
    <row r="34" spans="12:18" x14ac:dyDescent="0.2">
      <c r="L34" s="74" t="s">
        <v>212</v>
      </c>
      <c r="O34" s="143">
        <v>2.5000000000000001E-2</v>
      </c>
    </row>
    <row r="36" spans="12:18" x14ac:dyDescent="0.2">
      <c r="L36" s="69" t="s">
        <v>213</v>
      </c>
      <c r="O36" s="3">
        <v>636.46</v>
      </c>
      <c r="P36" s="74" t="s">
        <v>218</v>
      </c>
    </row>
    <row r="37" spans="12:18" x14ac:dyDescent="0.2">
      <c r="L37" s="74" t="s">
        <v>211</v>
      </c>
      <c r="O37" s="66">
        <f>indexevolutie!T10</f>
        <v>667.55</v>
      </c>
    </row>
    <row r="38" spans="12:18" x14ac:dyDescent="0.2">
      <c r="L38" s="74" t="s">
        <v>212</v>
      </c>
      <c r="O38" s="143">
        <v>5.3E-3</v>
      </c>
    </row>
    <row r="40" spans="12:18" x14ac:dyDescent="0.2">
      <c r="L40" s="69" t="s">
        <v>209</v>
      </c>
      <c r="O40" s="66">
        <f>indexevolutie!U8</f>
        <v>990.72</v>
      </c>
      <c r="P40" s="3" t="s">
        <v>453</v>
      </c>
      <c r="R40" s="3" t="s">
        <v>457</v>
      </c>
    </row>
    <row r="41" spans="12:18" x14ac:dyDescent="0.2">
      <c r="L41" s="74" t="s">
        <v>210</v>
      </c>
      <c r="O41" s="66">
        <f>indexevolutie!U10</f>
        <v>1021.35</v>
      </c>
    </row>
    <row r="42" spans="12:18" x14ac:dyDescent="0.2">
      <c r="L42" s="74" t="s">
        <v>212</v>
      </c>
      <c r="O42" s="143">
        <v>3.0300000000000001E-2</v>
      </c>
    </row>
  </sheetData>
  <sheetProtection algorithmName="SHA-512" hashValue="XCwjy8DRk/LMcMYeQRNlRuWVp2+Moj3E+Y2dpqY9w6sWFQ0JNklr2mTosiZrp324ulH6wa/Z/fJwsCW1ywbHQA==" saltValue="gDb2y0JHf2f45xKv4QVRlw=="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H17" sqref="H17"/>
    </sheetView>
  </sheetViews>
  <sheetFormatPr defaultColWidth="9.140625" defaultRowHeight="12.75" x14ac:dyDescent="0.2"/>
  <sheetData>
    <row r="1" spans="1:14" x14ac:dyDescent="0.2">
      <c r="A1" s="3" t="s">
        <v>101</v>
      </c>
      <c r="B1" s="3"/>
      <c r="C1" s="3"/>
      <c r="D1" s="3"/>
      <c r="E1" s="3"/>
      <c r="F1" s="3"/>
      <c r="G1" s="3"/>
      <c r="H1" s="3"/>
      <c r="I1" s="3" t="s">
        <v>102</v>
      </c>
      <c r="J1" s="3"/>
      <c r="K1" s="3"/>
      <c r="L1" s="3"/>
      <c r="M1" s="3" t="s">
        <v>28</v>
      </c>
      <c r="N1" s="3"/>
    </row>
    <row r="2" spans="1:14" x14ac:dyDescent="0.2">
      <c r="A2" s="3"/>
      <c r="B2" s="3"/>
      <c r="C2" s="3"/>
      <c r="D2" s="3"/>
      <c r="E2" s="3"/>
      <c r="F2" s="3"/>
      <c r="G2" s="3"/>
      <c r="H2" s="3"/>
      <c r="I2" s="3"/>
      <c r="J2" s="3"/>
      <c r="K2" s="3"/>
      <c r="L2" s="3"/>
      <c r="M2" s="3"/>
      <c r="N2" s="3"/>
    </row>
    <row r="3" spans="1:14" x14ac:dyDescent="0.2">
      <c r="A3" s="3"/>
      <c r="B3" s="3"/>
      <c r="C3" s="3"/>
      <c r="D3" s="3"/>
      <c r="E3" s="3"/>
      <c r="F3" s="3"/>
      <c r="G3" s="3"/>
      <c r="H3" s="3"/>
      <c r="I3" s="3"/>
      <c r="J3" s="3"/>
      <c r="K3" s="3"/>
      <c r="L3" s="3"/>
      <c r="M3" s="3"/>
      <c r="N3" s="3"/>
    </row>
    <row r="4" spans="1:14" x14ac:dyDescent="0.2">
      <c r="A4" s="3"/>
      <c r="B4" s="3"/>
      <c r="C4" s="3"/>
      <c r="D4" s="3"/>
      <c r="E4" s="3"/>
      <c r="F4" s="3"/>
      <c r="G4" s="3" t="s">
        <v>103</v>
      </c>
      <c r="H4" s="3"/>
      <c r="I4" s="3"/>
      <c r="J4" s="3"/>
      <c r="K4" s="3"/>
      <c r="L4" s="3"/>
      <c r="M4" s="3"/>
      <c r="N4" s="3"/>
    </row>
    <row r="5" spans="1:14" x14ac:dyDescent="0.2">
      <c r="A5" s="3" t="s">
        <v>104</v>
      </c>
      <c r="B5" s="3"/>
      <c r="C5" s="3"/>
      <c r="D5" s="3"/>
      <c r="E5" s="3"/>
      <c r="F5" s="3"/>
      <c r="G5" s="3" t="s">
        <v>105</v>
      </c>
      <c r="H5" s="3"/>
      <c r="I5" s="3"/>
      <c r="J5" s="3"/>
      <c r="K5" s="3" t="s">
        <v>106</v>
      </c>
      <c r="L5" s="3"/>
      <c r="M5" s="3"/>
      <c r="N5" s="3"/>
    </row>
    <row r="6" spans="1:14" x14ac:dyDescent="0.2">
      <c r="A6" s="3"/>
      <c r="B6" s="3"/>
      <c r="C6" s="3"/>
      <c r="D6" s="3"/>
      <c r="E6" s="3"/>
      <c r="F6" s="3"/>
      <c r="G6" s="3"/>
      <c r="H6" s="3"/>
      <c r="I6" s="3"/>
      <c r="J6" s="3"/>
      <c r="K6" s="3"/>
      <c r="L6" s="3"/>
      <c r="M6" s="3"/>
      <c r="N6" s="3"/>
    </row>
    <row r="7" spans="1:14" x14ac:dyDescent="0.2">
      <c r="A7" s="3">
        <v>1</v>
      </c>
      <c r="B7" s="3" t="s">
        <v>107</v>
      </c>
      <c r="C7" s="3"/>
      <c r="D7" s="3"/>
      <c r="E7" s="3"/>
      <c r="F7" s="3"/>
      <c r="G7" s="69" t="s">
        <v>26</v>
      </c>
      <c r="H7" s="3"/>
      <c r="I7" s="3"/>
      <c r="J7" s="3"/>
      <c r="K7" s="69" t="s">
        <v>24</v>
      </c>
      <c r="L7" s="3"/>
      <c r="M7" s="3"/>
      <c r="N7" s="3"/>
    </row>
    <row r="8" spans="1:14" x14ac:dyDescent="0.2">
      <c r="A8" s="3">
        <v>2</v>
      </c>
      <c r="B8" s="3" t="s">
        <v>108</v>
      </c>
      <c r="C8" s="3"/>
      <c r="D8" s="3"/>
      <c r="E8" s="3"/>
      <c r="F8" s="3"/>
      <c r="G8" s="69" t="s">
        <v>25</v>
      </c>
      <c r="H8" s="3"/>
      <c r="I8" s="3"/>
      <c r="J8" s="3"/>
      <c r="K8" s="69" t="s">
        <v>23</v>
      </c>
      <c r="L8" s="3"/>
      <c r="M8" s="3"/>
      <c r="N8" s="3"/>
    </row>
    <row r="9" spans="1:14" x14ac:dyDescent="0.2">
      <c r="A9" s="3">
        <v>3</v>
      </c>
      <c r="B9" s="3" t="s">
        <v>109</v>
      </c>
      <c r="C9" s="3"/>
      <c r="D9" s="3"/>
      <c r="E9" s="3"/>
      <c r="F9" s="3"/>
      <c r="G9" s="69" t="s">
        <v>24</v>
      </c>
      <c r="H9" s="3"/>
      <c r="I9" s="3"/>
      <c r="J9" s="3"/>
      <c r="K9" s="69" t="s">
        <v>22</v>
      </c>
      <c r="L9" s="3"/>
      <c r="M9" s="3"/>
      <c r="N9" s="3"/>
    </row>
    <row r="10" spans="1:14" x14ac:dyDescent="0.2">
      <c r="A10" s="3">
        <v>4</v>
      </c>
      <c r="B10" s="3" t="s">
        <v>110</v>
      </c>
      <c r="C10" s="3"/>
      <c r="D10" s="3"/>
      <c r="E10" s="3"/>
      <c r="F10" s="3"/>
      <c r="G10" s="69" t="s">
        <v>23</v>
      </c>
      <c r="H10" s="3"/>
      <c r="I10" s="3"/>
      <c r="J10" s="3"/>
      <c r="K10" s="69" t="s">
        <v>20</v>
      </c>
      <c r="L10" s="3"/>
      <c r="M10" s="3"/>
      <c r="N10" s="3"/>
    </row>
    <row r="11" spans="1:14" x14ac:dyDescent="0.2">
      <c r="A11" s="3">
        <v>5</v>
      </c>
      <c r="B11" s="3" t="s">
        <v>111</v>
      </c>
      <c r="C11" s="3"/>
      <c r="D11" s="3"/>
      <c r="E11" s="3"/>
      <c r="F11" s="3"/>
      <c r="G11" s="69" t="s">
        <v>21</v>
      </c>
      <c r="H11" s="3"/>
      <c r="I11" s="3"/>
      <c r="J11" s="3"/>
      <c r="K11" s="69" t="s">
        <v>100</v>
      </c>
      <c r="L11" s="3"/>
      <c r="M11" s="3"/>
      <c r="N11" s="3"/>
    </row>
    <row r="12" spans="1:14" x14ac:dyDescent="0.2">
      <c r="A12" s="3"/>
      <c r="B12" s="3"/>
      <c r="C12" s="3"/>
      <c r="D12" s="3"/>
      <c r="E12" s="3"/>
      <c r="F12" s="3"/>
      <c r="G12" s="3"/>
      <c r="H12" s="3"/>
      <c r="I12" s="3"/>
      <c r="J12" s="3"/>
      <c r="K12" s="3"/>
      <c r="L12" s="3"/>
      <c r="M12" s="3"/>
      <c r="N12" s="3"/>
    </row>
    <row r="13" spans="1:14" x14ac:dyDescent="0.2">
      <c r="A13" s="3"/>
      <c r="B13" s="3"/>
      <c r="C13" s="3"/>
      <c r="D13" s="3"/>
      <c r="E13" s="3"/>
      <c r="F13" s="3"/>
      <c r="G13" s="3"/>
      <c r="H13" s="3"/>
      <c r="I13" s="3"/>
      <c r="J13" s="3"/>
      <c r="K13" s="3"/>
      <c r="L13" s="3"/>
      <c r="M13" s="3"/>
      <c r="N13" s="3"/>
    </row>
    <row r="14" spans="1:14" x14ac:dyDescent="0.2">
      <c r="A14" s="3"/>
      <c r="B14" s="3"/>
      <c r="C14" s="3"/>
      <c r="D14" s="3"/>
      <c r="E14" s="3"/>
      <c r="F14" s="3"/>
      <c r="G14" s="3"/>
      <c r="H14" s="3"/>
      <c r="I14" s="3"/>
      <c r="J14" s="3"/>
      <c r="K14" s="3"/>
      <c r="L14" s="3"/>
      <c r="M14" s="3"/>
      <c r="N14" s="3"/>
    </row>
    <row r="15" spans="1:14" x14ac:dyDescent="0.2">
      <c r="A15" s="3" t="s">
        <v>112</v>
      </c>
      <c r="B15" s="3"/>
      <c r="C15" s="3"/>
      <c r="D15" s="3"/>
      <c r="E15" s="3"/>
      <c r="F15" s="3"/>
      <c r="G15" s="3"/>
      <c r="H15" s="3"/>
      <c r="I15" s="3"/>
      <c r="J15" s="3"/>
      <c r="K15" s="3"/>
      <c r="L15" s="3"/>
      <c r="M15" s="3"/>
      <c r="N15" s="3"/>
    </row>
    <row r="16" spans="1:14" x14ac:dyDescent="0.2">
      <c r="A16" s="3"/>
      <c r="B16" s="3"/>
      <c r="C16" s="3"/>
      <c r="D16" s="3"/>
      <c r="E16" s="3"/>
      <c r="F16" s="3"/>
      <c r="G16" s="3"/>
      <c r="H16" s="3"/>
      <c r="I16" s="3"/>
      <c r="J16" s="3"/>
      <c r="K16" s="3"/>
      <c r="L16" s="3"/>
      <c r="M16" s="3"/>
      <c r="N16" s="3"/>
    </row>
    <row r="17" spans="1:14" x14ac:dyDescent="0.2">
      <c r="A17" s="3">
        <v>1</v>
      </c>
      <c r="B17" s="3" t="s">
        <v>107</v>
      </c>
      <c r="C17" s="3"/>
      <c r="D17" s="3"/>
      <c r="E17" s="3"/>
      <c r="F17" s="3"/>
      <c r="G17" s="69" t="s">
        <v>25</v>
      </c>
      <c r="H17" s="3"/>
      <c r="I17" s="3"/>
      <c r="J17" s="3"/>
      <c r="K17" s="69" t="s">
        <v>23</v>
      </c>
      <c r="L17" s="3"/>
      <c r="M17" s="3"/>
      <c r="N17" s="3"/>
    </row>
    <row r="18" spans="1:14" x14ac:dyDescent="0.2">
      <c r="A18" s="3">
        <v>2</v>
      </c>
      <c r="B18" s="3" t="s">
        <v>108</v>
      </c>
      <c r="C18" s="3"/>
      <c r="D18" s="3"/>
      <c r="E18" s="3"/>
      <c r="F18" s="3"/>
      <c r="G18" s="69" t="s">
        <v>24</v>
      </c>
      <c r="H18" s="3"/>
      <c r="I18" s="3"/>
      <c r="J18" s="3"/>
      <c r="K18" s="69" t="s">
        <v>22</v>
      </c>
      <c r="L18" s="3"/>
      <c r="M18" s="3"/>
      <c r="N18" s="3"/>
    </row>
    <row r="19" spans="1:14" x14ac:dyDescent="0.2">
      <c r="A19" s="3">
        <v>3</v>
      </c>
      <c r="B19" s="3" t="s">
        <v>109</v>
      </c>
      <c r="C19" s="3"/>
      <c r="D19" s="3"/>
      <c r="E19" s="3"/>
      <c r="F19" s="3"/>
      <c r="G19" s="69" t="s">
        <v>23</v>
      </c>
      <c r="H19" s="3"/>
      <c r="I19" s="3"/>
      <c r="J19" s="3"/>
      <c r="K19" s="69" t="s">
        <v>20</v>
      </c>
      <c r="L19" s="3"/>
      <c r="M19" s="3"/>
      <c r="N19" s="3"/>
    </row>
    <row r="20" spans="1:14" x14ac:dyDescent="0.2">
      <c r="A20" s="3">
        <v>4</v>
      </c>
      <c r="B20" s="3" t="s">
        <v>113</v>
      </c>
      <c r="C20" s="3"/>
      <c r="D20" s="3"/>
      <c r="E20" s="3"/>
      <c r="F20" s="3"/>
      <c r="G20" s="69" t="s">
        <v>21</v>
      </c>
      <c r="H20" s="3"/>
      <c r="I20" s="3"/>
      <c r="J20" s="3"/>
      <c r="K20" s="69" t="s">
        <v>100</v>
      </c>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t="s">
        <v>114</v>
      </c>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t="s">
        <v>115</v>
      </c>
      <c r="B25" s="3"/>
      <c r="C25" s="3"/>
      <c r="D25" s="3"/>
      <c r="E25" s="3"/>
      <c r="F25" s="3"/>
      <c r="G25" s="3" t="s">
        <v>116</v>
      </c>
      <c r="H25" s="3"/>
      <c r="I25" s="3"/>
      <c r="J25" s="69" t="s">
        <v>117</v>
      </c>
      <c r="K25" s="3"/>
      <c r="L25" s="3"/>
      <c r="M25" s="3"/>
      <c r="N25" s="3"/>
    </row>
    <row r="26" spans="1:14" x14ac:dyDescent="0.2">
      <c r="A26" s="3"/>
      <c r="B26" s="3"/>
      <c r="C26" s="3"/>
      <c r="D26" s="3"/>
      <c r="E26" s="3"/>
      <c r="F26" s="3"/>
      <c r="G26" s="3" t="s">
        <v>118</v>
      </c>
      <c r="H26" s="3"/>
      <c r="I26" s="3"/>
      <c r="J26" s="69" t="s">
        <v>119</v>
      </c>
      <c r="K26" s="3"/>
      <c r="L26" s="3"/>
      <c r="M26" s="3"/>
      <c r="N26" s="3"/>
    </row>
    <row r="27" spans="1:14" x14ac:dyDescent="0.2">
      <c r="A27" s="3"/>
      <c r="B27" s="3"/>
      <c r="C27" s="3"/>
      <c r="D27" s="3"/>
      <c r="E27" s="3"/>
      <c r="F27" s="3"/>
      <c r="G27" s="3" t="s">
        <v>120</v>
      </c>
      <c r="H27" s="3"/>
      <c r="I27" s="3"/>
      <c r="J27" s="69" t="s">
        <v>121</v>
      </c>
      <c r="K27" s="3"/>
      <c r="L27" s="3"/>
      <c r="M27" s="3"/>
      <c r="N27" s="3"/>
    </row>
    <row r="28" spans="1:14" x14ac:dyDescent="0.2">
      <c r="A28" s="3"/>
      <c r="B28" s="3"/>
      <c r="C28" s="3"/>
      <c r="D28" s="3"/>
      <c r="E28" s="3"/>
      <c r="F28" s="3"/>
      <c r="G28" s="3" t="s">
        <v>122</v>
      </c>
      <c r="H28" s="3"/>
      <c r="I28" s="3"/>
      <c r="J28" s="69" t="s">
        <v>123</v>
      </c>
      <c r="K28" s="3"/>
      <c r="L28" s="3"/>
      <c r="M28" s="3"/>
      <c r="N28" s="3"/>
    </row>
    <row r="29" spans="1:14" x14ac:dyDescent="0.2">
      <c r="A29" s="3"/>
      <c r="B29" s="3"/>
      <c r="C29" s="3"/>
      <c r="D29" s="3"/>
      <c r="E29" s="3"/>
      <c r="F29" s="3"/>
      <c r="G29" s="3"/>
      <c r="H29" s="3"/>
      <c r="I29" s="3"/>
      <c r="J29" s="3"/>
      <c r="K29" s="3"/>
      <c r="L29" s="3"/>
      <c r="M29" s="3"/>
      <c r="N29" s="3"/>
    </row>
    <row r="30" spans="1:14" x14ac:dyDescent="0.2">
      <c r="A30" s="3" t="s">
        <v>124</v>
      </c>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t="s">
        <v>125</v>
      </c>
      <c r="C32" s="3"/>
      <c r="D32" s="3"/>
      <c r="E32" s="3"/>
      <c r="F32" s="3"/>
      <c r="G32" s="69" t="s">
        <v>99</v>
      </c>
      <c r="H32" s="3"/>
      <c r="I32" s="3"/>
      <c r="J32" s="3"/>
      <c r="K32" s="3"/>
      <c r="L32" s="3"/>
      <c r="M32" s="3"/>
      <c r="N32" s="3"/>
    </row>
    <row r="33" spans="1:14" x14ac:dyDescent="0.2">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C5" workbookViewId="0">
      <selection activeCell="P5" sqref="P5:U10"/>
    </sheetView>
  </sheetViews>
  <sheetFormatPr defaultColWidth="9.140625" defaultRowHeight="12.75" x14ac:dyDescent="0.2"/>
  <cols>
    <col min="1" max="17" width="9.140625" style="3"/>
    <col min="18" max="18" width="10.28515625" style="3" customWidth="1"/>
    <col min="19" max="19" width="9.28515625" style="3" bestFit="1" customWidth="1"/>
    <col min="20" max="20" width="9.5703125" style="3" bestFit="1" customWidth="1"/>
    <col min="21" max="21" width="10.5703125" style="3" bestFit="1" customWidth="1"/>
    <col min="22" max="16384" width="9.140625" style="3"/>
  </cols>
  <sheetData>
    <row r="1" spans="1:23" ht="21" x14ac:dyDescent="0.35">
      <c r="A1" s="285" t="s">
        <v>52</v>
      </c>
      <c r="B1" s="78" t="s">
        <v>53</v>
      </c>
      <c r="C1" s="79"/>
      <c r="D1" s="79"/>
      <c r="E1" s="79"/>
      <c r="F1" s="79"/>
      <c r="G1" s="79"/>
      <c r="H1" s="79"/>
      <c r="I1" s="79"/>
      <c r="J1" s="79"/>
      <c r="K1" s="79"/>
      <c r="L1" s="79"/>
    </row>
    <row r="2" spans="1:23" ht="21.75" thickBot="1" x14ac:dyDescent="0.4">
      <c r="A2" s="286"/>
      <c r="B2" s="80" t="s">
        <v>54</v>
      </c>
      <c r="C2" s="81"/>
      <c r="D2" s="81"/>
      <c r="E2" s="81"/>
      <c r="F2" s="81"/>
      <c r="G2" s="81"/>
      <c r="H2" s="81"/>
      <c r="I2" s="81"/>
      <c r="J2" s="81"/>
      <c r="K2" s="82"/>
      <c r="L2" s="81"/>
    </row>
    <row r="3" spans="1:23" x14ac:dyDescent="0.2">
      <c r="A3" s="83"/>
      <c r="B3" s="147" t="s">
        <v>220</v>
      </c>
      <c r="C3" s="84"/>
      <c r="D3" s="84"/>
      <c r="E3" s="84"/>
      <c r="F3" s="84"/>
      <c r="G3" s="84"/>
      <c r="H3" s="84"/>
      <c r="I3" s="84"/>
      <c r="J3" s="84"/>
      <c r="K3" s="85"/>
      <c r="L3" s="85"/>
    </row>
    <row r="4" spans="1:23" ht="15" x14ac:dyDescent="0.25">
      <c r="A4" s="83"/>
      <c r="B4" s="86" t="s">
        <v>55</v>
      </c>
      <c r="C4" s="86"/>
      <c r="D4" s="86" t="s">
        <v>31</v>
      </c>
      <c r="E4" s="86"/>
      <c r="F4" s="86" t="s">
        <v>56</v>
      </c>
      <c r="G4" s="87"/>
      <c r="H4" s="86" t="s">
        <v>57</v>
      </c>
      <c r="I4" s="87"/>
      <c r="J4" s="86" t="s">
        <v>58</v>
      </c>
      <c r="K4" s="85"/>
      <c r="L4" s="85"/>
      <c r="Q4" s="3" t="s">
        <v>217</v>
      </c>
    </row>
    <row r="5" spans="1:23" ht="51.75" x14ac:dyDescent="0.25">
      <c r="A5" s="83"/>
      <c r="B5" s="86" t="s">
        <v>59</v>
      </c>
      <c r="C5" s="86"/>
      <c r="D5" s="86" t="s">
        <v>60</v>
      </c>
      <c r="E5" s="86"/>
      <c r="F5" s="86" t="s">
        <v>61</v>
      </c>
      <c r="G5" s="87"/>
      <c r="H5" s="86" t="s">
        <v>62</v>
      </c>
      <c r="I5" s="87"/>
      <c r="J5" s="86" t="s">
        <v>63</v>
      </c>
      <c r="K5" s="85"/>
      <c r="L5" s="85"/>
      <c r="Q5" s="145" t="s">
        <v>216</v>
      </c>
      <c r="R5" s="146" t="s">
        <v>219</v>
      </c>
      <c r="S5" s="3" t="s">
        <v>454</v>
      </c>
      <c r="T5" s="145" t="s">
        <v>450</v>
      </c>
      <c r="U5" s="277" t="s">
        <v>451</v>
      </c>
      <c r="V5" s="74"/>
      <c r="W5" s="74"/>
    </row>
    <row r="6" spans="1:23" x14ac:dyDescent="0.2">
      <c r="A6" s="88"/>
      <c r="B6" s="89"/>
      <c r="C6" s="89"/>
      <c r="D6" s="89"/>
      <c r="E6" s="90"/>
      <c r="F6" s="91"/>
      <c r="G6" s="90"/>
      <c r="H6" s="90"/>
      <c r="I6" s="90"/>
      <c r="J6" s="92"/>
      <c r="K6" s="93"/>
      <c r="L6" s="93"/>
      <c r="P6" s="144">
        <v>42278</v>
      </c>
      <c r="Q6" s="3">
        <v>100.66</v>
      </c>
    </row>
    <row r="7" spans="1:23" x14ac:dyDescent="0.2">
      <c r="A7" s="88" t="s">
        <v>64</v>
      </c>
      <c r="B7" s="94" t="s">
        <v>94</v>
      </c>
      <c r="C7" s="89"/>
      <c r="D7" s="89"/>
      <c r="E7" s="90"/>
      <c r="F7" s="91"/>
      <c r="G7" s="90"/>
      <c r="H7" s="90"/>
      <c r="I7" s="90"/>
      <c r="J7" s="90"/>
      <c r="K7" s="93"/>
      <c r="L7" s="93"/>
      <c r="P7" s="144">
        <v>42644</v>
      </c>
      <c r="Q7" s="3">
        <v>101.78</v>
      </c>
      <c r="R7" s="3">
        <f>ROUND(Q7/Q6,4)</f>
        <v>1.0111000000000001</v>
      </c>
      <c r="S7" s="278">
        <f>index!O32</f>
        <v>337.32</v>
      </c>
      <c r="T7" s="279">
        <f>index!O36</f>
        <v>636.46</v>
      </c>
      <c r="U7" s="67"/>
    </row>
    <row r="8" spans="1:23" x14ac:dyDescent="0.2">
      <c r="A8" s="88" t="s">
        <v>65</v>
      </c>
      <c r="B8" s="94" t="s">
        <v>95</v>
      </c>
      <c r="C8" s="89"/>
      <c r="D8" s="89"/>
      <c r="E8" s="90"/>
      <c r="F8" s="91"/>
      <c r="G8" s="90"/>
      <c r="H8" s="90"/>
      <c r="I8" s="90"/>
      <c r="J8" s="90"/>
      <c r="K8" s="93"/>
      <c r="L8" s="93"/>
      <c r="P8" s="144">
        <v>43009</v>
      </c>
      <c r="Q8" s="3">
        <v>103.55</v>
      </c>
      <c r="R8" s="3">
        <f>ROUND(Q8/Q7,4)</f>
        <v>1.0174000000000001</v>
      </c>
      <c r="S8" s="66">
        <f>ROUND(S7*R8,2)</f>
        <v>343.19</v>
      </c>
      <c r="T8" s="66">
        <f>ROUND(T7*R8,2)</f>
        <v>647.53</v>
      </c>
      <c r="U8" s="278">
        <v>990.72</v>
      </c>
      <c r="V8" s="66"/>
      <c r="W8" s="66"/>
    </row>
    <row r="9" spans="1:23" x14ac:dyDescent="0.2">
      <c r="A9" s="88"/>
      <c r="B9" s="95">
        <v>109.45</v>
      </c>
      <c r="C9" s="89"/>
      <c r="D9" s="89">
        <v>109.45</v>
      </c>
      <c r="E9" s="90"/>
      <c r="F9" s="91" t="s">
        <v>66</v>
      </c>
      <c r="G9" s="90"/>
      <c r="H9" s="91" t="s">
        <v>67</v>
      </c>
      <c r="I9" s="90"/>
      <c r="J9" s="92">
        <v>0.02</v>
      </c>
      <c r="K9" s="93"/>
      <c r="L9" s="93"/>
      <c r="P9" s="144">
        <v>43374</v>
      </c>
      <c r="Q9" s="281">
        <v>105.54</v>
      </c>
      <c r="R9" s="3">
        <f t="shared" ref="R9:R11" si="0">ROUND(Q9/Q8,4)</f>
        <v>1.0192000000000001</v>
      </c>
      <c r="S9" s="66">
        <f>ROUND(S8*R9,2)</f>
        <v>349.78</v>
      </c>
      <c r="T9" s="66">
        <f>ROUND(T8*R9,2)</f>
        <v>659.96</v>
      </c>
      <c r="U9" s="66">
        <f>ROUND(U8*R9,2)</f>
        <v>1009.74</v>
      </c>
      <c r="V9" s="66"/>
    </row>
    <row r="10" spans="1:23" x14ac:dyDescent="0.2">
      <c r="A10" s="88"/>
      <c r="B10" s="95">
        <v>111.64</v>
      </c>
      <c r="C10" s="89"/>
      <c r="D10" s="89">
        <v>111.67</v>
      </c>
      <c r="E10" s="90"/>
      <c r="F10" s="91" t="s">
        <v>68</v>
      </c>
      <c r="G10" s="90"/>
      <c r="H10" s="91" t="s">
        <v>69</v>
      </c>
      <c r="I10" s="90"/>
      <c r="J10" s="92">
        <v>0.02</v>
      </c>
      <c r="K10" s="93"/>
      <c r="L10" s="93"/>
      <c r="P10" s="144">
        <v>43739</v>
      </c>
      <c r="Q10" s="238">
        <v>106.75</v>
      </c>
      <c r="R10" s="3">
        <f t="shared" si="0"/>
        <v>1.0115000000000001</v>
      </c>
      <c r="S10" s="66">
        <f>ROUND(S9*R10,2)</f>
        <v>353.8</v>
      </c>
      <c r="T10" s="66">
        <f>ROUND(T9*R10,2)</f>
        <v>667.55</v>
      </c>
      <c r="U10" s="66">
        <f>ROUND(U9*R10,2)</f>
        <v>1021.35</v>
      </c>
    </row>
    <row r="11" spans="1:23" x14ac:dyDescent="0.2">
      <c r="A11" s="88"/>
      <c r="B11" s="95">
        <v>113.87</v>
      </c>
      <c r="C11" s="89"/>
      <c r="D11" s="89">
        <v>113.94</v>
      </c>
      <c r="E11" s="90"/>
      <c r="F11" s="91" t="s">
        <v>70</v>
      </c>
      <c r="G11" s="90"/>
      <c r="H11" s="91" t="s">
        <v>71</v>
      </c>
      <c r="I11" s="90"/>
      <c r="J11" s="92">
        <v>0.02</v>
      </c>
      <c r="K11" s="93"/>
      <c r="L11" s="93"/>
      <c r="P11" s="144">
        <v>44105</v>
      </c>
      <c r="R11" s="3">
        <f t="shared" si="0"/>
        <v>0</v>
      </c>
    </row>
    <row r="12" spans="1:23" x14ac:dyDescent="0.2">
      <c r="A12" s="88"/>
      <c r="B12" s="96">
        <f>113.87*1.02</f>
        <v>116.1474</v>
      </c>
      <c r="C12" s="89"/>
      <c r="D12" s="89">
        <v>116.25</v>
      </c>
      <c r="E12" s="90"/>
      <c r="F12" s="91" t="s">
        <v>72</v>
      </c>
      <c r="G12" s="90"/>
      <c r="H12" s="91" t="s">
        <v>73</v>
      </c>
      <c r="I12" s="90"/>
      <c r="J12" s="92"/>
      <c r="K12" s="93"/>
      <c r="L12" s="93" t="s">
        <v>185</v>
      </c>
      <c r="N12" s="74" t="s">
        <v>221</v>
      </c>
    </row>
    <row r="13" spans="1:23" x14ac:dyDescent="0.2">
      <c r="A13" s="88"/>
      <c r="B13" s="95">
        <v>104.14</v>
      </c>
      <c r="C13" s="89"/>
      <c r="D13" s="89">
        <v>104.23</v>
      </c>
      <c r="E13" s="90"/>
      <c r="F13" s="91" t="s">
        <v>74</v>
      </c>
      <c r="G13" s="90"/>
      <c r="H13" s="91" t="s">
        <v>75</v>
      </c>
      <c r="I13" s="90"/>
      <c r="J13" s="92">
        <v>0.02</v>
      </c>
      <c r="K13" s="93"/>
      <c r="L13" s="93" t="s">
        <v>135</v>
      </c>
      <c r="M13" s="3">
        <v>1</v>
      </c>
      <c r="O13" s="3">
        <v>1.02</v>
      </c>
    </row>
    <row r="14" spans="1:23" x14ac:dyDescent="0.2">
      <c r="A14" s="88"/>
      <c r="B14" s="89">
        <f t="shared" ref="B14:B34" si="1">ROUND(B13*1.02,2)</f>
        <v>106.22</v>
      </c>
      <c r="C14" s="89"/>
      <c r="D14" s="89">
        <v>106.57</v>
      </c>
      <c r="E14" s="90"/>
      <c r="F14" s="91" t="s">
        <v>76</v>
      </c>
      <c r="G14" s="90"/>
      <c r="H14" s="91" t="s">
        <v>77</v>
      </c>
      <c r="I14" s="90"/>
      <c r="J14" s="92">
        <v>0.02</v>
      </c>
      <c r="K14" s="93"/>
      <c r="L14" s="93">
        <v>1</v>
      </c>
      <c r="M14" s="97">
        <f xml:space="preserve"> ROUND(POWER($O$13,L14),4)</f>
        <v>1.02</v>
      </c>
      <c r="R14" s="3" t="s">
        <v>144</v>
      </c>
      <c r="S14" s="3" t="s">
        <v>143</v>
      </c>
    </row>
    <row r="15" spans="1:23" x14ac:dyDescent="0.2">
      <c r="A15" s="88"/>
      <c r="B15" s="89">
        <f t="shared" si="1"/>
        <v>108.34</v>
      </c>
      <c r="C15" s="89"/>
      <c r="D15" s="89">
        <v>108.84</v>
      </c>
      <c r="E15" s="90"/>
      <c r="F15" s="91" t="s">
        <v>78</v>
      </c>
      <c r="G15" s="90"/>
      <c r="H15" s="91" t="s">
        <v>79</v>
      </c>
      <c r="I15" s="90"/>
      <c r="J15" s="92">
        <v>0.02</v>
      </c>
      <c r="K15" s="93"/>
      <c r="L15" s="93">
        <f>+L14+1</f>
        <v>2</v>
      </c>
      <c r="M15" s="97">
        <f t="shared" ref="M15:M22" si="2" xml:space="preserve"> ROUND(POWER($O$13,L15),4)</f>
        <v>1.0404</v>
      </c>
      <c r="R15" s="66">
        <v>1113.8</v>
      </c>
      <c r="S15" s="66">
        <v>3341.5</v>
      </c>
    </row>
    <row r="16" spans="1:23" x14ac:dyDescent="0.2">
      <c r="A16" s="88"/>
      <c r="B16" s="89">
        <f t="shared" si="1"/>
        <v>110.51</v>
      </c>
      <c r="C16" s="89"/>
      <c r="D16" s="89">
        <v>110.73</v>
      </c>
      <c r="E16" s="90"/>
      <c r="F16" s="91" t="s">
        <v>80</v>
      </c>
      <c r="G16" s="90"/>
      <c r="H16" s="91" t="s">
        <v>81</v>
      </c>
      <c r="I16" s="90"/>
      <c r="J16" s="92">
        <v>0.02</v>
      </c>
      <c r="K16" s="93"/>
      <c r="L16" s="93">
        <f t="shared" ref="L16:L22" si="3">+L15+1</f>
        <v>3</v>
      </c>
      <c r="M16" s="97">
        <f t="shared" si="2"/>
        <v>1.0611999999999999</v>
      </c>
    </row>
    <row r="17" spans="1:19" x14ac:dyDescent="0.2">
      <c r="A17" s="88"/>
      <c r="B17" s="89">
        <f t="shared" si="1"/>
        <v>112.72</v>
      </c>
      <c r="C17" s="89"/>
      <c r="D17" s="89">
        <v>112.82</v>
      </c>
      <c r="E17" s="90"/>
      <c r="F17" s="91" t="s">
        <v>82</v>
      </c>
      <c r="G17" s="90"/>
      <c r="H17" s="91" t="s">
        <v>83</v>
      </c>
      <c r="I17" s="90"/>
      <c r="J17" s="92">
        <v>0.02</v>
      </c>
      <c r="K17" s="93"/>
      <c r="L17" s="93">
        <f t="shared" si="3"/>
        <v>4</v>
      </c>
      <c r="M17" s="97">
        <f t="shared" si="2"/>
        <v>1.0824</v>
      </c>
      <c r="N17" s="3">
        <v>1</v>
      </c>
      <c r="O17" s="97">
        <f xml:space="preserve"> ROUND(POWER($O$13,N17),4)</f>
        <v>1.02</v>
      </c>
      <c r="R17" s="66">
        <f t="shared" ref="R17:R24" si="4">ROUND($R$15*O17,2)</f>
        <v>1136.08</v>
      </c>
      <c r="S17" s="66">
        <f t="shared" ref="S17:S24" si="5">ROUND($S$15*O17,2)</f>
        <v>3408.33</v>
      </c>
    </row>
    <row r="18" spans="1:19" x14ac:dyDescent="0.2">
      <c r="A18" s="88"/>
      <c r="B18" s="89">
        <f t="shared" si="1"/>
        <v>114.97</v>
      </c>
      <c r="C18" s="89"/>
      <c r="D18" s="89">
        <v>115.1</v>
      </c>
      <c r="E18" s="90"/>
      <c r="F18" s="91" t="s">
        <v>84</v>
      </c>
      <c r="G18" s="90"/>
      <c r="H18" s="91" t="s">
        <v>85</v>
      </c>
      <c r="I18" s="90"/>
      <c r="J18" s="92">
        <v>0.02</v>
      </c>
      <c r="K18" s="93"/>
      <c r="L18" s="93">
        <f t="shared" si="3"/>
        <v>5</v>
      </c>
      <c r="M18" s="97">
        <f t="shared" si="2"/>
        <v>1.1041000000000001</v>
      </c>
      <c r="N18" s="3">
        <v>2</v>
      </c>
      <c r="O18" s="97">
        <f t="shared" ref="O18:O24" si="6" xml:space="preserve"> ROUND(POWER($O$13,N18),4)</f>
        <v>1.0404</v>
      </c>
      <c r="R18" s="66">
        <f t="shared" si="4"/>
        <v>1158.8</v>
      </c>
      <c r="S18" s="66">
        <f t="shared" si="5"/>
        <v>3476.5</v>
      </c>
    </row>
    <row r="19" spans="1:19" x14ac:dyDescent="0.2">
      <c r="A19" s="88"/>
      <c r="B19" s="89">
        <f t="shared" si="1"/>
        <v>117.27</v>
      </c>
      <c r="C19" s="89"/>
      <c r="D19" s="89">
        <v>117.53</v>
      </c>
      <c r="E19" s="90"/>
      <c r="F19" s="91" t="s">
        <v>86</v>
      </c>
      <c r="G19" s="90"/>
      <c r="H19" s="91" t="s">
        <v>87</v>
      </c>
      <c r="I19" s="90"/>
      <c r="J19" s="92">
        <v>0.02</v>
      </c>
      <c r="K19" s="93"/>
      <c r="L19" s="93">
        <f t="shared" si="3"/>
        <v>6</v>
      </c>
      <c r="M19" s="97">
        <f t="shared" si="2"/>
        <v>1.1262000000000001</v>
      </c>
      <c r="N19" s="3">
        <v>3</v>
      </c>
      <c r="O19" s="97">
        <f t="shared" si="6"/>
        <v>1.0611999999999999</v>
      </c>
      <c r="R19" s="66">
        <f t="shared" si="4"/>
        <v>1181.96</v>
      </c>
      <c r="S19" s="66">
        <f t="shared" si="5"/>
        <v>3546</v>
      </c>
    </row>
    <row r="20" spans="1:19" x14ac:dyDescent="0.2">
      <c r="A20" s="88"/>
      <c r="B20" s="89">
        <f t="shared" si="1"/>
        <v>119.62</v>
      </c>
      <c r="C20" s="89"/>
      <c r="D20" s="89">
        <v>119.7</v>
      </c>
      <c r="E20" s="90"/>
      <c r="F20" s="91" t="s">
        <v>88</v>
      </c>
      <c r="G20" s="90"/>
      <c r="H20" s="91" t="s">
        <v>89</v>
      </c>
      <c r="I20" s="90"/>
      <c r="J20" s="92">
        <v>0.02</v>
      </c>
      <c r="K20" s="93"/>
      <c r="L20" s="93">
        <f t="shared" si="3"/>
        <v>7</v>
      </c>
      <c r="M20" s="97">
        <f t="shared" si="2"/>
        <v>1.1487000000000001</v>
      </c>
      <c r="N20" s="3">
        <v>4</v>
      </c>
      <c r="O20" s="97">
        <f t="shared" si="6"/>
        <v>1.0824</v>
      </c>
      <c r="R20" s="66">
        <f t="shared" si="4"/>
        <v>1205.58</v>
      </c>
      <c r="S20" s="66">
        <f t="shared" si="5"/>
        <v>3616.84</v>
      </c>
    </row>
    <row r="21" spans="1:19" x14ac:dyDescent="0.2">
      <c r="A21" s="88"/>
      <c r="B21" s="89">
        <v>101.02</v>
      </c>
      <c r="C21" s="89"/>
      <c r="D21" s="89">
        <v>101.26</v>
      </c>
      <c r="E21" s="90"/>
      <c r="F21" s="91" t="s">
        <v>90</v>
      </c>
      <c r="G21" s="90"/>
      <c r="H21" s="91" t="s">
        <v>91</v>
      </c>
      <c r="I21" s="90"/>
      <c r="J21" s="92">
        <v>0.02</v>
      </c>
      <c r="K21" s="93"/>
      <c r="L21" s="93">
        <f t="shared" si="3"/>
        <v>8</v>
      </c>
      <c r="M21" s="97">
        <f t="shared" si="2"/>
        <v>1.1717</v>
      </c>
      <c r="N21" s="3">
        <v>5</v>
      </c>
      <c r="O21" s="97">
        <f t="shared" si="6"/>
        <v>1.1041000000000001</v>
      </c>
      <c r="R21" s="66">
        <f t="shared" si="4"/>
        <v>1229.75</v>
      </c>
      <c r="S21" s="66">
        <f t="shared" si="5"/>
        <v>3689.35</v>
      </c>
    </row>
    <row r="22" spans="1:19" s="156" customFormat="1" x14ac:dyDescent="0.2">
      <c r="A22" s="149"/>
      <c r="B22" s="150">
        <f t="shared" si="1"/>
        <v>103.04</v>
      </c>
      <c r="C22" s="150"/>
      <c r="D22" s="150">
        <v>103.21</v>
      </c>
      <c r="E22" s="151"/>
      <c r="F22" s="152" t="s">
        <v>92</v>
      </c>
      <c r="G22" s="151"/>
      <c r="H22" s="152" t="s">
        <v>93</v>
      </c>
      <c r="I22" s="151"/>
      <c r="J22" s="153">
        <v>0.02</v>
      </c>
      <c r="K22" s="154"/>
      <c r="L22" s="154">
        <f t="shared" si="3"/>
        <v>9</v>
      </c>
      <c r="M22" s="155">
        <f t="shared" si="2"/>
        <v>1.1951000000000001</v>
      </c>
      <c r="N22" s="156">
        <v>6</v>
      </c>
      <c r="O22" s="155">
        <f t="shared" si="6"/>
        <v>1.1262000000000001</v>
      </c>
      <c r="R22" s="157">
        <f t="shared" si="4"/>
        <v>1254.3599999999999</v>
      </c>
      <c r="S22" s="157">
        <f t="shared" si="5"/>
        <v>3763.2</v>
      </c>
    </row>
    <row r="23" spans="1:19" x14ac:dyDescent="0.2">
      <c r="A23" s="88"/>
      <c r="B23" s="89">
        <f t="shared" si="1"/>
        <v>105.1</v>
      </c>
      <c r="C23" s="89"/>
      <c r="D23" s="89">
        <v>105.1</v>
      </c>
      <c r="E23" s="90"/>
      <c r="F23" s="91" t="s">
        <v>447</v>
      </c>
      <c r="G23" s="90"/>
      <c r="H23" s="91" t="s">
        <v>446</v>
      </c>
      <c r="I23" s="90"/>
      <c r="J23" s="92">
        <v>0.02</v>
      </c>
      <c r="K23" s="93"/>
      <c r="L23" s="93"/>
      <c r="N23" s="3">
        <v>7</v>
      </c>
      <c r="O23" s="97">
        <f t="shared" si="6"/>
        <v>1.1487000000000001</v>
      </c>
      <c r="R23" s="66">
        <f t="shared" si="4"/>
        <v>1279.42</v>
      </c>
      <c r="S23" s="66">
        <f t="shared" si="5"/>
        <v>3838.38</v>
      </c>
    </row>
    <row r="24" spans="1:19" x14ac:dyDescent="0.2">
      <c r="A24" s="88"/>
      <c r="B24" s="89">
        <f t="shared" si="1"/>
        <v>107.2</v>
      </c>
      <c r="C24" s="89"/>
      <c r="D24" s="89"/>
      <c r="E24" s="90"/>
      <c r="F24" s="91"/>
      <c r="G24" s="90"/>
      <c r="H24" s="91"/>
      <c r="I24" s="90"/>
      <c r="J24" s="92">
        <v>0.02</v>
      </c>
      <c r="K24" s="93"/>
      <c r="L24" s="93"/>
      <c r="N24" s="3">
        <v>8</v>
      </c>
      <c r="O24" s="97">
        <f t="shared" si="6"/>
        <v>1.1717</v>
      </c>
      <c r="R24" s="66">
        <f t="shared" si="4"/>
        <v>1305.04</v>
      </c>
      <c r="S24" s="66">
        <f t="shared" si="5"/>
        <v>3915.24</v>
      </c>
    </row>
    <row r="25" spans="1:19" x14ac:dyDescent="0.2">
      <c r="A25" s="88"/>
      <c r="B25" s="89">
        <f t="shared" si="1"/>
        <v>109.34</v>
      </c>
      <c r="C25" s="89"/>
      <c r="D25" s="89"/>
      <c r="E25" s="90"/>
      <c r="F25" s="91"/>
      <c r="G25" s="90"/>
      <c r="H25" s="91"/>
      <c r="I25" s="90"/>
      <c r="J25" s="92">
        <v>0.02</v>
      </c>
      <c r="K25" s="93"/>
      <c r="L25" s="93"/>
    </row>
    <row r="26" spans="1:19" x14ac:dyDescent="0.2">
      <c r="A26" s="88"/>
      <c r="B26" s="89">
        <f t="shared" si="1"/>
        <v>111.53</v>
      </c>
      <c r="C26" s="89"/>
      <c r="D26" s="89"/>
      <c r="E26" s="90"/>
      <c r="F26" s="91"/>
      <c r="G26" s="90"/>
      <c r="H26" s="91"/>
      <c r="I26" s="90"/>
      <c r="J26" s="92">
        <v>0.02</v>
      </c>
      <c r="K26" s="93"/>
      <c r="L26" s="93"/>
    </row>
    <row r="27" spans="1:19" x14ac:dyDescent="0.2">
      <c r="A27" s="88"/>
      <c r="B27" s="89">
        <f t="shared" si="1"/>
        <v>113.76</v>
      </c>
      <c r="C27" s="89"/>
      <c r="D27" s="89"/>
      <c r="E27" s="90"/>
      <c r="F27" s="91"/>
      <c r="G27" s="90"/>
      <c r="H27" s="91"/>
      <c r="I27" s="90"/>
      <c r="J27" s="92">
        <v>0.02</v>
      </c>
      <c r="K27" s="93"/>
      <c r="L27" s="93"/>
    </row>
    <row r="28" spans="1:19" x14ac:dyDescent="0.2">
      <c r="A28" s="88"/>
      <c r="B28" s="89">
        <f t="shared" si="1"/>
        <v>116.04</v>
      </c>
      <c r="C28" s="89"/>
      <c r="D28" s="89"/>
      <c r="E28" s="90"/>
      <c r="F28" s="91"/>
      <c r="G28" s="90"/>
      <c r="H28" s="91"/>
      <c r="I28" s="90"/>
      <c r="J28" s="92">
        <v>0.02</v>
      </c>
      <c r="K28" s="93"/>
      <c r="L28" s="93"/>
    </row>
    <row r="29" spans="1:19" x14ac:dyDescent="0.2">
      <c r="A29" s="88"/>
      <c r="B29" s="89">
        <f t="shared" si="1"/>
        <v>118.36</v>
      </c>
      <c r="C29" s="89"/>
      <c r="D29" s="89"/>
      <c r="E29" s="90"/>
      <c r="F29" s="91"/>
      <c r="G29" s="90"/>
      <c r="H29" s="91"/>
      <c r="I29" s="90"/>
      <c r="J29" s="92">
        <v>0.02</v>
      </c>
      <c r="K29" s="93"/>
      <c r="L29" s="93"/>
    </row>
    <row r="30" spans="1:19" x14ac:dyDescent="0.2">
      <c r="A30" s="88"/>
      <c r="B30" s="89">
        <f t="shared" si="1"/>
        <v>120.73</v>
      </c>
      <c r="C30" s="89"/>
      <c r="D30" s="89"/>
      <c r="E30" s="90"/>
      <c r="F30" s="91"/>
      <c r="G30" s="90"/>
      <c r="H30" s="91"/>
      <c r="I30" s="90"/>
      <c r="J30" s="92">
        <v>0.02</v>
      </c>
      <c r="K30" s="93"/>
      <c r="L30" s="93"/>
    </row>
    <row r="31" spans="1:19" x14ac:dyDescent="0.2">
      <c r="A31" s="88"/>
      <c r="B31" s="89">
        <f t="shared" si="1"/>
        <v>123.14</v>
      </c>
      <c r="C31" s="89"/>
      <c r="D31" s="89"/>
      <c r="E31" s="90"/>
      <c r="F31" s="91"/>
      <c r="G31" s="90"/>
      <c r="H31" s="91"/>
      <c r="I31" s="90"/>
      <c r="J31" s="92">
        <v>0.02</v>
      </c>
      <c r="K31" s="93"/>
      <c r="L31" s="93"/>
    </row>
    <row r="32" spans="1:19" x14ac:dyDescent="0.2">
      <c r="A32" s="88"/>
      <c r="B32" s="89">
        <f t="shared" si="1"/>
        <v>125.6</v>
      </c>
      <c r="C32" s="89"/>
      <c r="D32" s="89"/>
      <c r="E32" s="90"/>
      <c r="F32" s="91"/>
      <c r="G32" s="90"/>
      <c r="H32" s="91"/>
      <c r="I32" s="90"/>
      <c r="J32" s="92">
        <v>0.02</v>
      </c>
      <c r="K32" s="93"/>
      <c r="L32" s="93"/>
    </row>
    <row r="33" spans="1:12" x14ac:dyDescent="0.2">
      <c r="A33" s="88"/>
      <c r="B33" s="89">
        <f t="shared" si="1"/>
        <v>128.11000000000001</v>
      </c>
      <c r="C33" s="89"/>
      <c r="D33" s="89"/>
      <c r="E33" s="90"/>
      <c r="F33" s="91"/>
      <c r="G33" s="90"/>
      <c r="H33" s="91"/>
      <c r="I33" s="90"/>
      <c r="J33" s="92">
        <v>0.02</v>
      </c>
      <c r="K33" s="93"/>
      <c r="L33" s="93"/>
    </row>
    <row r="34" spans="1:12" x14ac:dyDescent="0.2">
      <c r="A34" s="88"/>
      <c r="B34" s="89">
        <f t="shared" si="1"/>
        <v>130.66999999999999</v>
      </c>
      <c r="C34" s="89"/>
      <c r="D34" s="89"/>
      <c r="E34" s="90"/>
      <c r="F34" s="91"/>
      <c r="G34" s="90"/>
      <c r="H34" s="91"/>
      <c r="I34" s="90"/>
      <c r="J34" s="92">
        <v>0.02</v>
      </c>
      <c r="K34" s="93"/>
      <c r="L34" s="93"/>
    </row>
    <row r="35" spans="1:12" x14ac:dyDescent="0.2">
      <c r="A35" s="88"/>
      <c r="B35" s="89"/>
      <c r="C35" s="89"/>
      <c r="D35" s="89"/>
      <c r="E35" s="90"/>
      <c r="F35" s="91"/>
      <c r="G35" s="90"/>
      <c r="H35" s="91"/>
      <c r="I35" s="90"/>
      <c r="J35" s="90"/>
      <c r="K35" s="93"/>
      <c r="L35" s="93"/>
    </row>
    <row r="36" spans="1:12" ht="13.5" thickBot="1" x14ac:dyDescent="0.25">
      <c r="A36" s="98"/>
      <c r="B36" s="99"/>
      <c r="C36" s="99"/>
      <c r="D36" s="99"/>
      <c r="E36" s="99"/>
      <c r="F36" s="99"/>
      <c r="G36" s="99"/>
      <c r="H36" s="99"/>
      <c r="I36" s="99"/>
      <c r="J36" s="99"/>
      <c r="K36" s="100"/>
      <c r="L36" s="100"/>
    </row>
    <row r="37" spans="1:12" ht="15.75" x14ac:dyDescent="0.25">
      <c r="A37" s="101"/>
      <c r="B37" s="101"/>
      <c r="C37" s="101"/>
      <c r="D37" s="101"/>
      <c r="E37" s="101"/>
      <c r="F37" s="101"/>
      <c r="G37" s="101"/>
      <c r="H37" s="101"/>
      <c r="I37" s="101"/>
      <c r="J37" s="101"/>
      <c r="K37" s="101"/>
      <c r="L37" s="101"/>
    </row>
  </sheetData>
  <sheetProtection algorithmName="SHA-512" hashValue="ssp4tMBGSQUkIzcNK0LO0cRQRgj8cR6Sv6NvjHblGzTOO0JDpiCyWr+Y5yKU/ivO3q+9xdruXl9d6RwTcQWaKw==" saltValue="hhm5Ju8YiWIH65pWFkRHig==" spinCount="100000" sheet="1" objects="1" scenarios="1"/>
  <mergeCells count="1">
    <mergeCell ref="A1:A2"/>
  </mergeCells>
  <hyperlinks>
    <hyperlink ref="B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9"/>
  <sheetViews>
    <sheetView workbookViewId="0">
      <selection activeCell="H11" sqref="H11"/>
    </sheetView>
  </sheetViews>
  <sheetFormatPr defaultColWidth="9.140625" defaultRowHeight="12.75" x14ac:dyDescent="0.2"/>
  <cols>
    <col min="1" max="1" width="6.7109375" style="3" customWidth="1"/>
    <col min="2" max="22" width="9.140625" style="3" customWidth="1"/>
    <col min="23" max="24" width="9.28515625" style="3" customWidth="1"/>
    <col min="25" max="53" width="9.140625" style="3" customWidth="1"/>
    <col min="54" max="16384" width="9.140625" style="3"/>
  </cols>
  <sheetData>
    <row r="1" spans="1:68" s="6" customFormat="1" ht="19.5" customHeight="1" x14ac:dyDescent="0.2">
      <c r="A1" s="258" t="s">
        <v>27</v>
      </c>
      <c r="B1" s="258" t="s">
        <v>0</v>
      </c>
      <c r="C1" s="258" t="s">
        <v>1</v>
      </c>
      <c r="D1" s="259" t="s">
        <v>405</v>
      </c>
      <c r="E1" s="259" t="s">
        <v>406</v>
      </c>
      <c r="F1" s="259" t="s">
        <v>407</v>
      </c>
      <c r="G1" s="258" t="s">
        <v>2</v>
      </c>
      <c r="H1" s="259" t="s">
        <v>408</v>
      </c>
      <c r="I1" s="258" t="s">
        <v>3</v>
      </c>
      <c r="J1" s="258" t="s">
        <v>4</v>
      </c>
      <c r="K1" s="258" t="s">
        <v>5</v>
      </c>
      <c r="L1" s="258" t="s">
        <v>6</v>
      </c>
      <c r="M1" s="259" t="s">
        <v>409</v>
      </c>
      <c r="N1" s="258" t="s">
        <v>7</v>
      </c>
      <c r="O1" s="259" t="s">
        <v>410</v>
      </c>
      <c r="P1" s="259" t="s">
        <v>411</v>
      </c>
      <c r="Q1" s="258" t="s">
        <v>8</v>
      </c>
      <c r="R1" s="258" t="s">
        <v>9</v>
      </c>
      <c r="S1" s="258" t="s">
        <v>126</v>
      </c>
      <c r="T1" s="259" t="s">
        <v>412</v>
      </c>
      <c r="U1" s="259" t="s">
        <v>413</v>
      </c>
      <c r="V1" s="258" t="s">
        <v>127</v>
      </c>
      <c r="W1" s="258" t="s">
        <v>10</v>
      </c>
      <c r="X1" s="259" t="s">
        <v>414</v>
      </c>
      <c r="Y1" s="258" t="s">
        <v>11</v>
      </c>
      <c r="Z1" s="259" t="s">
        <v>415</v>
      </c>
      <c r="AA1" s="258" t="s">
        <v>12</v>
      </c>
      <c r="AB1" s="258" t="s">
        <v>13</v>
      </c>
      <c r="AC1" s="258" t="s">
        <v>14</v>
      </c>
      <c r="AD1" s="259" t="s">
        <v>416</v>
      </c>
      <c r="AE1" s="258" t="s">
        <v>128</v>
      </c>
      <c r="AF1" s="258" t="s">
        <v>129</v>
      </c>
      <c r="AG1" s="258" t="s">
        <v>444</v>
      </c>
      <c r="AH1" s="259" t="s">
        <v>417</v>
      </c>
      <c r="AI1" s="259" t="s">
        <v>418</v>
      </c>
      <c r="AJ1" s="259" t="s">
        <v>419</v>
      </c>
      <c r="AK1" s="258" t="s">
        <v>445</v>
      </c>
      <c r="AL1" s="259" t="s">
        <v>420</v>
      </c>
      <c r="AM1" s="258" t="s">
        <v>16</v>
      </c>
      <c r="AN1" s="258" t="s">
        <v>17</v>
      </c>
      <c r="AO1" s="258" t="s">
        <v>18</v>
      </c>
      <c r="AP1" s="259" t="s">
        <v>421</v>
      </c>
      <c r="AQ1" s="259" t="s">
        <v>422</v>
      </c>
      <c r="AR1" s="259" t="s">
        <v>423</v>
      </c>
      <c r="AS1" s="258" t="s">
        <v>207</v>
      </c>
      <c r="AT1" s="258" t="s">
        <v>131</v>
      </c>
      <c r="AU1" s="259" t="s">
        <v>440</v>
      </c>
      <c r="AV1" s="258" t="s">
        <v>19</v>
      </c>
      <c r="AW1" s="258" t="s">
        <v>20</v>
      </c>
      <c r="AX1" s="259" t="s">
        <v>424</v>
      </c>
      <c r="AY1" s="259" t="s">
        <v>425</v>
      </c>
      <c r="AZ1" s="259" t="s">
        <v>426</v>
      </c>
      <c r="BA1" s="259" t="s">
        <v>441</v>
      </c>
      <c r="BB1" s="259" t="s">
        <v>427</v>
      </c>
      <c r="BC1" s="259" t="s">
        <v>428</v>
      </c>
      <c r="BD1" s="259" t="s">
        <v>429</v>
      </c>
      <c r="BE1" s="259" t="s">
        <v>439</v>
      </c>
      <c r="BF1" s="259" t="s">
        <v>442</v>
      </c>
      <c r="BG1" s="259" t="s">
        <v>437</v>
      </c>
      <c r="BH1" s="259" t="s">
        <v>438</v>
      </c>
      <c r="BI1" s="259" t="s">
        <v>443</v>
      </c>
      <c r="BJ1" s="259" t="s">
        <v>430</v>
      </c>
      <c r="BK1" s="259" t="s">
        <v>436</v>
      </c>
      <c r="BL1" s="259" t="s">
        <v>435</v>
      </c>
      <c r="BM1" s="259" t="s">
        <v>434</v>
      </c>
      <c r="BN1" s="259" t="s">
        <v>433</v>
      </c>
      <c r="BO1" s="259" t="s">
        <v>432</v>
      </c>
      <c r="BP1" s="259" t="s">
        <v>431</v>
      </c>
    </row>
    <row r="2" spans="1:68" x14ac:dyDescent="0.2">
      <c r="A2" s="260">
        <v>0</v>
      </c>
      <c r="B2" s="261">
        <f>ROUND(basisjaarlonen!B2*index!$O$7,2)</f>
        <v>21139.63</v>
      </c>
      <c r="C2" s="261">
        <f>ROUND(basisjaarlonen!C2*index!$O$7,2)</f>
        <v>21488.45</v>
      </c>
      <c r="D2" s="261">
        <f>ROUND(basisjaarlonen!D2*index!$O$7,2)</f>
        <v>22017.71</v>
      </c>
      <c r="E2" s="261">
        <f>ROUND(basisjaarlonen!E2*index!$O$7,2)</f>
        <v>22282.42</v>
      </c>
      <c r="F2" s="261">
        <f>ROUND(basisjaarlonen!F2*index!$O$7,2)</f>
        <v>22956.05</v>
      </c>
      <c r="G2" s="261">
        <f>ROUND(basisjaarlonen!G2*index!$O$7,2)</f>
        <v>22703.360000000001</v>
      </c>
      <c r="H2" s="261">
        <f>ROUND(basisjaarlonen!H2*index!$O$7,2)</f>
        <v>22703.360000000001</v>
      </c>
      <c r="I2" s="261">
        <f>ROUND(basisjaarlonen!I2*index!$O$7,2)</f>
        <v>22895.83</v>
      </c>
      <c r="J2" s="261">
        <f>ROUND(basisjaarlonen!J2*index!$O$7,2)</f>
        <v>23160.45</v>
      </c>
      <c r="K2" s="261">
        <f>ROUND(basisjaarlonen!K2*index!$O$7,2)</f>
        <v>23858.11</v>
      </c>
      <c r="L2" s="261">
        <f>ROUND(basisjaarlonen!L2*index!$O$7,2)</f>
        <v>24385.03</v>
      </c>
      <c r="M2" s="261">
        <f>ROUND(basisjaarlonen!M2*index!$O$7,2)</f>
        <v>24303.25</v>
      </c>
      <c r="N2" s="261">
        <f>ROUND(basisjaarlonen!N2*index!$O$7,2)</f>
        <v>24651.99</v>
      </c>
      <c r="O2" s="261">
        <f>ROUND(basisjaarlonen!O2*index!$O$7,2)</f>
        <v>24811.46</v>
      </c>
      <c r="P2" s="261">
        <f>ROUND(basisjaarlonen!P2*index!$O$7,2)</f>
        <v>25040.92</v>
      </c>
      <c r="Q2" s="261">
        <f>ROUND(basisjaarlonen!Q2*index!$O$7,2)</f>
        <v>25270.43</v>
      </c>
      <c r="R2" s="261">
        <f>ROUND(basisjaarlonen!R2*index!$O$7,2)</f>
        <v>25270.400000000001</v>
      </c>
      <c r="S2" s="261">
        <f>ROUND(basisjaarlonen!S2*index!$O$7,2)</f>
        <v>25270.400000000001</v>
      </c>
      <c r="T2" s="261">
        <f>ROUND(basisjaarlonen!T2*index!$O$7,2)</f>
        <v>25576.48</v>
      </c>
      <c r="U2" s="261">
        <f>ROUND(basisjaarlonen!U2*index!$O$7,2)</f>
        <v>26188.45</v>
      </c>
      <c r="V2" s="261">
        <f>ROUND(basisjaarlonen!V2*index!$O$7,2)</f>
        <v>26188.45</v>
      </c>
      <c r="W2" s="261">
        <f>ROUND(basisjaarlonen!W2*index!$O$7,2)</f>
        <v>26341.41</v>
      </c>
      <c r="X2" s="261">
        <f>ROUND(basisjaarlonen!X2*index!$O$7,2)</f>
        <v>26913.58</v>
      </c>
      <c r="Y2" s="261">
        <f>ROUND(basisjaarlonen!Y2*index!$O$7,2)</f>
        <v>26953.47</v>
      </c>
      <c r="Z2" s="261">
        <f>ROUND(basisjaarlonen!Z2*index!$O$7,2)</f>
        <v>27412.49</v>
      </c>
      <c r="AA2" s="261">
        <f>ROUND(basisjaarlonen!AA2*index!$O$7,2)</f>
        <v>23620.07</v>
      </c>
      <c r="AB2" s="261">
        <f>ROUND(basisjaarlonen!AB2*index!$O$7,2)</f>
        <v>27718.54</v>
      </c>
      <c r="AC2" s="261">
        <f>ROUND(basisjaarlonen!AC2*index!$O$7,2)</f>
        <v>27896.959999999999</v>
      </c>
      <c r="AD2" s="261">
        <f>ROUND(basisjaarlonen!AD2*index!$O$7,2)</f>
        <v>28381.33</v>
      </c>
      <c r="AE2" s="261">
        <f>ROUND(basisjaarlonen!AE2*index!$O$7,2)</f>
        <v>28381.33</v>
      </c>
      <c r="AF2" s="261">
        <f>ROUND(basisjaarlonen!AF2*index!$O$7,2)</f>
        <v>30447.200000000001</v>
      </c>
      <c r="AG2" s="261">
        <f>ROUND(basisjaarlonen!AG2*index!$O$7,2)</f>
        <v>28483.5</v>
      </c>
      <c r="AH2" s="261">
        <f>ROUND(basisjaarlonen!AH2*index!$O$7,2)</f>
        <v>29631.119999999999</v>
      </c>
      <c r="AI2" s="261">
        <f>ROUND(basisjaarlonen!AI2*index!$O$7,2)</f>
        <v>29554.58</v>
      </c>
      <c r="AJ2" s="261">
        <f>ROUND(basisjaarlonen!AJ2*index!$O$7,2)</f>
        <v>30625.73</v>
      </c>
      <c r="AK2" s="261">
        <f>ROUND(basisjaarlonen!AK2*index!$O$7,2)</f>
        <v>31900.44</v>
      </c>
      <c r="AL2" s="261">
        <f>ROUND(basisjaarlonen!AL2*index!$O$7,2)</f>
        <v>31900.44</v>
      </c>
      <c r="AM2" s="261">
        <f>ROUND(basisjaarlonen!AM2*index!$O$7,2)</f>
        <v>31926.27</v>
      </c>
      <c r="AN2" s="261">
        <f>ROUND(basisjaarlonen!AN2*index!$O$7,2)</f>
        <v>31926.27</v>
      </c>
      <c r="AO2" s="261">
        <f>ROUND(basisjaarlonen!AO2*index!$O$7,2)</f>
        <v>33488.46</v>
      </c>
      <c r="AP2" s="261">
        <f>ROUND(basisjaarlonen!AP2*index!$O$7,2)</f>
        <v>33150.629999999997</v>
      </c>
      <c r="AQ2" s="261">
        <f>ROUND(basisjaarlonen!AQ2*index!$O$7,2)</f>
        <v>32997.279999999999</v>
      </c>
      <c r="AR2" s="261">
        <f>ROUND(basisjaarlonen!AR2*index!$O$7,2)</f>
        <v>35100.74</v>
      </c>
      <c r="AS2" s="261">
        <f>ROUND(basisjaarlonen!AS2*index!$O$7,2)</f>
        <v>36349.019999999997</v>
      </c>
      <c r="AT2" s="261">
        <f>ROUND(basisjaarlonen!AT2*index!$O$7,2)</f>
        <v>36594.519999999997</v>
      </c>
      <c r="AU2" s="261">
        <f>ROUND(basisjaarlonen!AU2*index!$O$7,2)</f>
        <v>36895.19</v>
      </c>
      <c r="AV2" s="261">
        <f>ROUND(basisjaarlonen!AV2*index!$O$7,2)</f>
        <v>38221.620000000003</v>
      </c>
      <c r="AW2" s="261">
        <f>ROUND(basisjaarlonen!AW2*index!$O$7,2)</f>
        <v>38065.58</v>
      </c>
      <c r="AX2" s="261">
        <f>ROUND(basisjaarlonen!AX2*index!$O$7,2)</f>
        <v>37441.620000000003</v>
      </c>
      <c r="AY2" s="261">
        <f>ROUND(basisjaarlonen!AY2*index!$O$7,2)</f>
        <v>38747.06</v>
      </c>
      <c r="AZ2" s="261">
        <f>ROUND(basisjaarlonen!AZ2*index!$O$7,2)</f>
        <v>39002</v>
      </c>
      <c r="BA2" s="261">
        <f>ROUND(basisjaarlonen!BA2*index!$O$7,2)</f>
        <v>41342.449999999997</v>
      </c>
      <c r="BB2" s="261">
        <f>ROUND(basisjaarlonen!BB2*index!$O$7,2)</f>
        <v>44853.25</v>
      </c>
      <c r="BC2" s="261">
        <f>ROUND(basisjaarlonen!BC2*index!$O$7,2)</f>
        <v>45477.48</v>
      </c>
      <c r="BD2" s="261">
        <f>ROUND(basisjaarlonen!BD2*index!$O$7,2)</f>
        <v>46803.71</v>
      </c>
      <c r="BE2" s="261">
        <f>ROUND(basisjaarlonen!BE2*index!$O$7,2)</f>
        <v>46803.71</v>
      </c>
      <c r="BF2" s="261">
        <f>ROUND(basisjaarlonen!BF2*index!$O$7,2)</f>
        <v>50184.55</v>
      </c>
      <c r="BG2" s="261">
        <f>ROUND(basisjaarlonen!BG2*index!$O$7,2)</f>
        <v>50704.71</v>
      </c>
      <c r="BH2" s="261">
        <f>ROUND(basisjaarlonen!BH2*index!$O$7,2)</f>
        <v>52265.07</v>
      </c>
      <c r="BI2" s="261">
        <f>ROUND(basisjaarlonen!BI2*index!$O$7,2)</f>
        <v>54761.7</v>
      </c>
      <c r="BJ2" s="261">
        <f>ROUND(basisjaarlonen!BJ2*index!$O$7,2)</f>
        <v>57492.33</v>
      </c>
      <c r="BK2" s="261">
        <f>ROUND(basisjaarlonen!BK2*index!$O$7,2)</f>
        <v>57882.46</v>
      </c>
      <c r="BL2" s="261">
        <f>ROUND(basisjaarlonen!BL2*index!$O$7,2)</f>
        <v>61783.41</v>
      </c>
      <c r="BM2" s="261">
        <f>ROUND(basisjaarlonen!BM2*index!$O$7,2)</f>
        <v>64904.17</v>
      </c>
      <c r="BN2" s="261">
        <f>ROUND(basisjaarlonen!BN2*index!$O$7,2)</f>
        <v>38065.58</v>
      </c>
      <c r="BO2" s="261">
        <f>ROUND(basisjaarlonen!BO2*index!$O$7,2)</f>
        <v>39313.800000000003</v>
      </c>
      <c r="BP2" s="261">
        <f>ROUND(basisjaarlonen!BP2*index!$O$7,2)</f>
        <v>59164.62</v>
      </c>
    </row>
    <row r="3" spans="1:68" x14ac:dyDescent="0.2">
      <c r="A3" s="260">
        <v>1</v>
      </c>
      <c r="B3" s="261">
        <f>ROUND(basisjaarlonen!B3*index!$O$7,2)</f>
        <v>22910.27</v>
      </c>
      <c r="C3" s="261">
        <f>ROUND(basisjaarlonen!C3*index!$O$7,2)</f>
        <v>23319.21</v>
      </c>
      <c r="D3" s="261">
        <f>ROUND(basisjaarlonen!D3*index!$O$7,2)</f>
        <v>23848.5</v>
      </c>
      <c r="E3" s="261">
        <f>ROUND(basisjaarlonen!E3*index!$O$7,2)</f>
        <v>24053</v>
      </c>
      <c r="F3" s="261">
        <f>ROUND(basisjaarlonen!F3*index!$O$7,2)</f>
        <v>24726.58</v>
      </c>
      <c r="G3" s="261">
        <f>ROUND(basisjaarlonen!G3*index!$O$7,2)</f>
        <v>24534.14</v>
      </c>
      <c r="H3" s="261">
        <f>ROUND(basisjaarlonen!H3*index!$O$7,2)</f>
        <v>24534.14</v>
      </c>
      <c r="I3" s="261">
        <f>ROUND(basisjaarlonen!I3*index!$O$7,2)</f>
        <v>24726.63</v>
      </c>
      <c r="J3" s="261">
        <f>ROUND(basisjaarlonen!J3*index!$O$7,2)</f>
        <v>24991.25</v>
      </c>
      <c r="K3" s="261">
        <f>ROUND(basisjaarlonen!K3*index!$O$7,2)</f>
        <v>25688.95</v>
      </c>
      <c r="L3" s="261">
        <f>ROUND(basisjaarlonen!L3*index!$O$7,2)</f>
        <v>26374.13</v>
      </c>
      <c r="M3" s="261">
        <f>ROUND(basisjaarlonen!M3*index!$O$7,2)</f>
        <v>26134.09</v>
      </c>
      <c r="N3" s="261">
        <f>ROUND(basisjaarlonen!N3*index!$O$7,2)</f>
        <v>26482.83</v>
      </c>
      <c r="O3" s="261">
        <f>ROUND(basisjaarlonen!O3*index!$O$7,2)</f>
        <v>26800.51</v>
      </c>
      <c r="P3" s="261">
        <f>ROUND(basisjaarlonen!P3*index!$O$7,2)</f>
        <v>27029.97</v>
      </c>
      <c r="Q3" s="261">
        <f>ROUND(basisjaarlonen!Q3*index!$O$7,2)</f>
        <v>27259.48</v>
      </c>
      <c r="R3" s="261">
        <f>ROUND(basisjaarlonen!R3*index!$O$7,2)</f>
        <v>27182.98</v>
      </c>
      <c r="S3" s="261">
        <f>ROUND(basisjaarlonen!S3*index!$O$7,2)</f>
        <v>27182.98</v>
      </c>
      <c r="T3" s="261">
        <f>ROUND(basisjaarlonen!T3*index!$O$7,2)</f>
        <v>27565.56</v>
      </c>
      <c r="U3" s="261">
        <f>ROUND(basisjaarlonen!U3*index!$O$7,2)</f>
        <v>28177.54</v>
      </c>
      <c r="V3" s="261">
        <f>ROUND(basisjaarlonen!V3*index!$O$7,2)</f>
        <v>28177.54</v>
      </c>
      <c r="W3" s="261">
        <f>ROUND(basisjaarlonen!W3*index!$O$7,2)</f>
        <v>28254.04</v>
      </c>
      <c r="X3" s="261">
        <f>ROUND(basisjaarlonen!X3*index!$O$7,2)</f>
        <v>28684.16</v>
      </c>
      <c r="Y3" s="261">
        <f>ROUND(basisjaarlonen!Y3*index!$O$7,2)</f>
        <v>28942.55</v>
      </c>
      <c r="Z3" s="261">
        <f>ROUND(basisjaarlonen!Z3*index!$O$7,2)</f>
        <v>29325.040000000001</v>
      </c>
      <c r="AA3" s="261">
        <f>ROUND(basisjaarlonen!AA3*index!$O$7,2)</f>
        <v>25609.15</v>
      </c>
      <c r="AB3" s="261">
        <f>ROUND(basisjaarlonen!AB3*index!$O$7,2)</f>
        <v>29707.62</v>
      </c>
      <c r="AC3" s="261">
        <f>ROUND(basisjaarlonen!AC3*index!$O$7,2)</f>
        <v>29809.64</v>
      </c>
      <c r="AD3" s="261">
        <f>ROUND(basisjaarlonen!AD3*index!$O$7,2)</f>
        <v>30447.200000000001</v>
      </c>
      <c r="AE3" s="261">
        <f>ROUND(basisjaarlonen!AE3*index!$O$7,2)</f>
        <v>30447.200000000001</v>
      </c>
      <c r="AF3" s="261">
        <f>ROUND(basisjaarlonen!AF3*index!$O$7,2)</f>
        <v>31365.23</v>
      </c>
      <c r="AG3" s="261">
        <f>ROUND(basisjaarlonen!AG3*index!$O$7,2)</f>
        <v>30396.13</v>
      </c>
      <c r="AH3" s="261">
        <f>ROUND(basisjaarlonen!AH3*index!$O$7,2)</f>
        <v>31620.17</v>
      </c>
      <c r="AI3" s="261">
        <f>ROUND(basisjaarlonen!AI3*index!$O$7,2)</f>
        <v>31467.21</v>
      </c>
      <c r="AJ3" s="261">
        <f>ROUND(basisjaarlonen!AJ3*index!$O$7,2)</f>
        <v>32614.73</v>
      </c>
      <c r="AK3" s="261">
        <f>ROUND(basisjaarlonen!AK3*index!$O$7,2)</f>
        <v>33982.71</v>
      </c>
      <c r="AL3" s="261">
        <f>ROUND(basisjaarlonen!AL3*index!$O$7,2)</f>
        <v>33982.71</v>
      </c>
      <c r="AM3" s="261">
        <f>ROUND(basisjaarlonen!AM3*index!$O$7,2)</f>
        <v>33462.6</v>
      </c>
      <c r="AN3" s="261">
        <f>ROUND(basisjaarlonen!AN3*index!$O$7,2)</f>
        <v>33930.660000000003</v>
      </c>
      <c r="AO3" s="261">
        <f>ROUND(basisjaarlonen!AO3*index!$O$7,2)</f>
        <v>35205.39</v>
      </c>
      <c r="AP3" s="261">
        <f>ROUND(basisjaarlonen!AP3*index!$O$7,2)</f>
        <v>35179.019999999997</v>
      </c>
      <c r="AQ3" s="261">
        <f>ROUND(basisjaarlonen!AQ3*index!$O$7,2)</f>
        <v>34944.949999999997</v>
      </c>
      <c r="AR3" s="261">
        <f>ROUND(basisjaarlonen!AR3*index!$O$7,2)</f>
        <v>37207.5</v>
      </c>
      <c r="AS3" s="261">
        <f>ROUND(basisjaarlonen!AS3*index!$O$7,2)</f>
        <v>37675.24</v>
      </c>
      <c r="AT3" s="261">
        <f>ROUND(basisjaarlonen!AT3*index!$O$7,2)</f>
        <v>38043.49</v>
      </c>
      <c r="AU3" s="261">
        <f>ROUND(basisjaarlonen!AU3*index!$O$7,2)</f>
        <v>38221.449999999997</v>
      </c>
      <c r="AV3" s="261">
        <f>ROUND(basisjaarlonen!AV3*index!$O$7,2)</f>
        <v>40094.31</v>
      </c>
      <c r="AW3" s="261">
        <f>ROUND(basisjaarlonen!AW3*index!$O$7,2)</f>
        <v>39782.46</v>
      </c>
      <c r="AX3" s="261">
        <f>ROUND(basisjaarlonen!AX3*index!$O$7,2)</f>
        <v>38689.980000000003</v>
      </c>
      <c r="AY3" s="261">
        <f>ROUND(basisjaarlonen!AY3*index!$O$7,2)</f>
        <v>40583.07</v>
      </c>
      <c r="AZ3" s="261">
        <f>ROUND(basisjaarlonen!AZ3*index!$O$7,2)</f>
        <v>40250.32</v>
      </c>
      <c r="BA3" s="261">
        <f>ROUND(basisjaarlonen!BA3*index!$O$7,2)</f>
        <v>42434.76</v>
      </c>
      <c r="BB3" s="261">
        <f>ROUND(basisjaarlonen!BB3*index!$O$7,2)</f>
        <v>44853.25</v>
      </c>
      <c r="BC3" s="261">
        <f>ROUND(basisjaarlonen!BC3*index!$O$7,2)</f>
        <v>46569.8</v>
      </c>
      <c r="BD3" s="261">
        <f>ROUND(basisjaarlonen!BD3*index!$O$7,2)</f>
        <v>47895.97</v>
      </c>
      <c r="BE3" s="261">
        <f>ROUND(basisjaarlonen!BE3*index!$O$7,2)</f>
        <v>47895.97</v>
      </c>
      <c r="BF3" s="261">
        <f>ROUND(basisjaarlonen!BF3*index!$O$7,2)</f>
        <v>51276.86</v>
      </c>
      <c r="BG3" s="261">
        <f>ROUND(basisjaarlonen!BG3*index!$O$7,2)</f>
        <v>50704.71</v>
      </c>
      <c r="BH3" s="261">
        <f>ROUND(basisjaarlonen!BH3*index!$O$7,2)</f>
        <v>53357.39</v>
      </c>
      <c r="BI3" s="261">
        <f>ROUND(basisjaarlonen!BI3*index!$O$7,2)</f>
        <v>54761.7</v>
      </c>
      <c r="BJ3" s="261">
        <f>ROUND(basisjaarlonen!BJ3*index!$O$7,2)</f>
        <v>58662.67</v>
      </c>
      <c r="BK3" s="261">
        <f>ROUND(basisjaarlonen!BK3*index!$O$7,2)</f>
        <v>57882.46</v>
      </c>
      <c r="BL3" s="261">
        <f>ROUND(basisjaarlonen!BL3*index!$O$7,2)</f>
        <v>61783.41</v>
      </c>
      <c r="BM3" s="261">
        <f>ROUND(basisjaarlonen!BM3*index!$O$7,2)</f>
        <v>64904.17</v>
      </c>
      <c r="BN3" s="261">
        <f>ROUND(basisjaarlonen!BN3*index!$O$7,2)</f>
        <v>39781.919999999998</v>
      </c>
      <c r="BO3" s="261">
        <f>ROUND(basisjaarlonen!BO3*index!$O$7,2)</f>
        <v>41030.19</v>
      </c>
      <c r="BP3" s="261">
        <f>ROUND(basisjaarlonen!BP3*index!$O$7,2)</f>
        <v>59164.62</v>
      </c>
    </row>
    <row r="4" spans="1:68" x14ac:dyDescent="0.2">
      <c r="A4" s="260">
        <v>2</v>
      </c>
      <c r="B4" s="261">
        <f>ROUND(basisjaarlonen!B4*index!$O$7,2)</f>
        <v>23030.639999999999</v>
      </c>
      <c r="C4" s="261">
        <f>ROUND(basisjaarlonen!C4*index!$O$7,2)</f>
        <v>23541.82</v>
      </c>
      <c r="D4" s="261">
        <f>ROUND(basisjaarlonen!D4*index!$O$7,2)</f>
        <v>24076.95</v>
      </c>
      <c r="E4" s="261">
        <f>ROUND(basisjaarlonen!E4*index!$O$7,2)</f>
        <v>24173.34</v>
      </c>
      <c r="F4" s="261">
        <f>ROUND(basisjaarlonen!F4*index!$O$7,2)</f>
        <v>24858.85</v>
      </c>
      <c r="G4" s="261">
        <f>ROUND(basisjaarlonen!G4*index!$O$7,2)</f>
        <v>24762.63</v>
      </c>
      <c r="H4" s="261">
        <f>ROUND(basisjaarlonen!H4*index!$O$7,2)</f>
        <v>24762.63</v>
      </c>
      <c r="I4" s="261">
        <f>ROUND(basisjaarlonen!I4*index!$O$7,2)</f>
        <v>24967.3</v>
      </c>
      <c r="J4" s="261">
        <f>ROUND(basisjaarlonen!J4*index!$O$7,2)</f>
        <v>25231.919999999998</v>
      </c>
      <c r="K4" s="261">
        <f>ROUND(basisjaarlonen!K4*index!$O$7,2)</f>
        <v>25929.59</v>
      </c>
      <c r="L4" s="261">
        <f>ROUND(basisjaarlonen!L4*index!$O$7,2)</f>
        <v>26595.67</v>
      </c>
      <c r="M4" s="261">
        <f>ROUND(basisjaarlonen!M4*index!$O$7,2)</f>
        <v>26374.68</v>
      </c>
      <c r="N4" s="261">
        <f>ROUND(basisjaarlonen!N4*index!$O$7,2)</f>
        <v>26723.5</v>
      </c>
      <c r="O4" s="261">
        <f>ROUND(basisjaarlonen!O4*index!$O$7,2)</f>
        <v>26800.51</v>
      </c>
      <c r="P4" s="261">
        <f>ROUND(basisjaarlonen!P4*index!$O$7,2)</f>
        <v>27029.97</v>
      </c>
      <c r="Q4" s="261">
        <f>ROUND(basisjaarlonen!Q4*index!$O$7,2)</f>
        <v>27259.48</v>
      </c>
      <c r="R4" s="261">
        <f>ROUND(basisjaarlonen!R4*index!$O$7,2)</f>
        <v>27182.98</v>
      </c>
      <c r="S4" s="261">
        <f>ROUND(basisjaarlonen!S4*index!$O$7,2)</f>
        <v>27182.98</v>
      </c>
      <c r="T4" s="261">
        <f>ROUND(basisjaarlonen!T4*index!$O$7,2)</f>
        <v>27565.56</v>
      </c>
      <c r="U4" s="261">
        <f>ROUND(basisjaarlonen!U4*index!$O$7,2)</f>
        <v>28177.54</v>
      </c>
      <c r="V4" s="261">
        <f>ROUND(basisjaarlonen!V4*index!$O$7,2)</f>
        <v>28177.54</v>
      </c>
      <c r="W4" s="261">
        <f>ROUND(basisjaarlonen!W4*index!$O$7,2)</f>
        <v>28254.04</v>
      </c>
      <c r="X4" s="261">
        <f>ROUND(basisjaarlonen!X4*index!$O$7,2)</f>
        <v>28816.43</v>
      </c>
      <c r="Y4" s="261">
        <f>ROUND(basisjaarlonen!Y4*index!$O$7,2)</f>
        <v>28942.55</v>
      </c>
      <c r="Z4" s="261">
        <f>ROUND(basisjaarlonen!Z4*index!$O$7,2)</f>
        <v>29325.040000000001</v>
      </c>
      <c r="AA4" s="261">
        <f>ROUND(basisjaarlonen!AA4*index!$O$7,2)</f>
        <v>25830.71</v>
      </c>
      <c r="AB4" s="261">
        <f>ROUND(basisjaarlonen!AB4*index!$O$7,2)</f>
        <v>29707.62</v>
      </c>
      <c r="AC4" s="261">
        <f>ROUND(basisjaarlonen!AC4*index!$O$7,2)</f>
        <v>29809.64</v>
      </c>
      <c r="AD4" s="261">
        <f>ROUND(basisjaarlonen!AD4*index!$O$7,2)</f>
        <v>30447.200000000001</v>
      </c>
      <c r="AE4" s="261">
        <f>ROUND(basisjaarlonen!AE4*index!$O$7,2)</f>
        <v>30447.200000000001</v>
      </c>
      <c r="AF4" s="261">
        <f>ROUND(basisjaarlonen!AF4*index!$O$7,2)</f>
        <v>31365.23</v>
      </c>
      <c r="AG4" s="261">
        <f>ROUND(basisjaarlonen!AG4*index!$O$7,2)</f>
        <v>30396.13</v>
      </c>
      <c r="AH4" s="261">
        <f>ROUND(basisjaarlonen!AH4*index!$O$7,2)</f>
        <v>31620.17</v>
      </c>
      <c r="AI4" s="261">
        <f>ROUND(basisjaarlonen!AI4*index!$O$7,2)</f>
        <v>31467.21</v>
      </c>
      <c r="AJ4" s="261">
        <f>ROUND(basisjaarlonen!AJ4*index!$O$7,2)</f>
        <v>32614.73</v>
      </c>
      <c r="AK4" s="261">
        <f>ROUND(basisjaarlonen!AK4*index!$O$7,2)</f>
        <v>33982.71</v>
      </c>
      <c r="AL4" s="261">
        <f>ROUND(basisjaarlonen!AL4*index!$O$7,2)</f>
        <v>33982.71</v>
      </c>
      <c r="AM4" s="261">
        <f>ROUND(basisjaarlonen!AM4*index!$O$7,2)</f>
        <v>33462.6</v>
      </c>
      <c r="AN4" s="261">
        <f>ROUND(basisjaarlonen!AN4*index!$O$7,2)</f>
        <v>33930.660000000003</v>
      </c>
      <c r="AO4" s="261">
        <f>ROUND(basisjaarlonen!AO4*index!$O$7,2)</f>
        <v>35205.39</v>
      </c>
      <c r="AP4" s="261">
        <f>ROUND(basisjaarlonen!AP4*index!$O$7,2)</f>
        <v>35179.019999999997</v>
      </c>
      <c r="AQ4" s="261">
        <f>ROUND(basisjaarlonen!AQ4*index!$O$7,2)</f>
        <v>34944.949999999997</v>
      </c>
      <c r="AR4" s="261">
        <f>ROUND(basisjaarlonen!AR4*index!$O$7,2)</f>
        <v>37207.5</v>
      </c>
      <c r="AS4" s="261">
        <f>ROUND(basisjaarlonen!AS4*index!$O$7,2)</f>
        <v>37675.24</v>
      </c>
      <c r="AT4" s="261">
        <f>ROUND(basisjaarlonen!AT4*index!$O$7,2)</f>
        <v>38043.49</v>
      </c>
      <c r="AU4" s="261">
        <f>ROUND(basisjaarlonen!AU4*index!$O$7,2)</f>
        <v>38221.449999999997</v>
      </c>
      <c r="AV4" s="261">
        <f>ROUND(basisjaarlonen!AV4*index!$O$7,2)</f>
        <v>40094.31</v>
      </c>
      <c r="AW4" s="261">
        <f>ROUND(basisjaarlonen!AW4*index!$O$7,2)</f>
        <v>39782.46</v>
      </c>
      <c r="AX4" s="261">
        <f>ROUND(basisjaarlonen!AX4*index!$O$7,2)</f>
        <v>38689.980000000003</v>
      </c>
      <c r="AY4" s="261">
        <f>ROUND(basisjaarlonen!AY4*index!$O$7,2)</f>
        <v>40583.07</v>
      </c>
      <c r="AZ4" s="261">
        <f>ROUND(basisjaarlonen!AZ4*index!$O$7,2)</f>
        <v>40250.32</v>
      </c>
      <c r="BA4" s="261">
        <f>ROUND(basisjaarlonen!BA4*index!$O$7,2)</f>
        <v>42434.76</v>
      </c>
      <c r="BB4" s="261">
        <f>ROUND(basisjaarlonen!BB4*index!$O$7,2)</f>
        <v>47193.91</v>
      </c>
      <c r="BC4" s="261">
        <f>ROUND(basisjaarlonen!BC4*index!$O$7,2)</f>
        <v>46569.8</v>
      </c>
      <c r="BD4" s="261">
        <f>ROUND(basisjaarlonen!BD4*index!$O$7,2)</f>
        <v>47895.97</v>
      </c>
      <c r="BE4" s="261">
        <f>ROUND(basisjaarlonen!BE4*index!$O$7,2)</f>
        <v>47895.97</v>
      </c>
      <c r="BF4" s="261">
        <f>ROUND(basisjaarlonen!BF4*index!$O$7,2)</f>
        <v>51276.86</v>
      </c>
      <c r="BG4" s="261">
        <f>ROUND(basisjaarlonen!BG4*index!$O$7,2)</f>
        <v>53045.33</v>
      </c>
      <c r="BH4" s="261">
        <f>ROUND(basisjaarlonen!BH4*index!$O$7,2)</f>
        <v>53357.39</v>
      </c>
      <c r="BI4" s="261">
        <f>ROUND(basisjaarlonen!BI4*index!$O$7,2)</f>
        <v>57102.29</v>
      </c>
      <c r="BJ4" s="261">
        <f>ROUND(basisjaarlonen!BJ4*index!$O$7,2)</f>
        <v>58662.67</v>
      </c>
      <c r="BK4" s="261">
        <f>ROUND(basisjaarlonen!BK4*index!$O$7,2)</f>
        <v>60223</v>
      </c>
      <c r="BL4" s="261">
        <f>ROUND(basisjaarlonen!BL4*index!$O$7,2)</f>
        <v>64124.03</v>
      </c>
      <c r="BM4" s="261">
        <f>ROUND(basisjaarlonen!BM4*index!$O$7,2)</f>
        <v>67244.789999999994</v>
      </c>
      <c r="BN4" s="261">
        <f>ROUND(basisjaarlonen!BN4*index!$O$7,2)</f>
        <v>39781.919999999998</v>
      </c>
      <c r="BO4" s="261">
        <f>ROUND(basisjaarlonen!BO4*index!$O$7,2)</f>
        <v>41030.19</v>
      </c>
      <c r="BP4" s="261">
        <f>ROUND(basisjaarlonen!BP4*index!$O$7,2)</f>
        <v>61493.82</v>
      </c>
    </row>
    <row r="5" spans="1:68" x14ac:dyDescent="0.2">
      <c r="A5" s="260">
        <v>3</v>
      </c>
      <c r="B5" s="261">
        <f>ROUND(basisjaarlonen!B5*index!$O$7,2)</f>
        <v>23150.97</v>
      </c>
      <c r="C5" s="261">
        <f>ROUND(basisjaarlonen!C5*index!$O$7,2)</f>
        <v>23764.43</v>
      </c>
      <c r="D5" s="261">
        <f>ROUND(basisjaarlonen!D5*index!$O$7,2)</f>
        <v>24305.52</v>
      </c>
      <c r="E5" s="261">
        <f>ROUND(basisjaarlonen!E5*index!$O$7,2)</f>
        <v>24293.68</v>
      </c>
      <c r="F5" s="261">
        <f>ROUND(basisjaarlonen!F5*index!$O$7,2)</f>
        <v>24991.22</v>
      </c>
      <c r="G5" s="261">
        <f>ROUND(basisjaarlonen!G5*index!$O$7,2)</f>
        <v>24991.17</v>
      </c>
      <c r="H5" s="261">
        <f>ROUND(basisjaarlonen!H5*index!$O$7,2)</f>
        <v>24991.17</v>
      </c>
      <c r="I5" s="261">
        <f>ROUND(basisjaarlonen!I5*index!$O$7,2)</f>
        <v>25207.94</v>
      </c>
      <c r="J5" s="261">
        <f>ROUND(basisjaarlonen!J5*index!$O$7,2)</f>
        <v>25472.560000000001</v>
      </c>
      <c r="K5" s="261">
        <f>ROUND(basisjaarlonen!K5*index!$O$7,2)</f>
        <v>26170.22</v>
      </c>
      <c r="L5" s="261">
        <f>ROUND(basisjaarlonen!L5*index!$O$7,2)</f>
        <v>26817.19</v>
      </c>
      <c r="M5" s="261">
        <f>ROUND(basisjaarlonen!M5*index!$O$7,2)</f>
        <v>26615.32</v>
      </c>
      <c r="N5" s="261">
        <f>ROUND(basisjaarlonen!N5*index!$O$7,2)</f>
        <v>26964.09</v>
      </c>
      <c r="O5" s="261">
        <f>ROUND(basisjaarlonen!O5*index!$O$7,2)</f>
        <v>27259.57</v>
      </c>
      <c r="P5" s="261">
        <f>ROUND(basisjaarlonen!P5*index!$O$7,2)</f>
        <v>27489.08</v>
      </c>
      <c r="Q5" s="261">
        <f>ROUND(basisjaarlonen!Q5*index!$O$7,2)</f>
        <v>27718.54</v>
      </c>
      <c r="R5" s="261">
        <f>ROUND(basisjaarlonen!R5*index!$O$7,2)</f>
        <v>27642.07</v>
      </c>
      <c r="S5" s="261">
        <f>ROUND(basisjaarlonen!S5*index!$O$7,2)</f>
        <v>27642.07</v>
      </c>
      <c r="T5" s="261">
        <f>ROUND(basisjaarlonen!T5*index!$O$7,2)</f>
        <v>28024.62</v>
      </c>
      <c r="U5" s="261">
        <f>ROUND(basisjaarlonen!U5*index!$O$7,2)</f>
        <v>28636.59</v>
      </c>
      <c r="V5" s="261">
        <f>ROUND(basisjaarlonen!V5*index!$O$7,2)</f>
        <v>28636.59</v>
      </c>
      <c r="W5" s="261">
        <f>ROUND(basisjaarlonen!W5*index!$O$7,2)</f>
        <v>28713.1</v>
      </c>
      <c r="X5" s="261">
        <f>ROUND(basisjaarlonen!X5*index!$O$7,2)</f>
        <v>28948.79</v>
      </c>
      <c r="Y5" s="261">
        <f>ROUND(basisjaarlonen!Y5*index!$O$7,2)</f>
        <v>29401.57</v>
      </c>
      <c r="Z5" s="261">
        <f>ROUND(basisjaarlonen!Z5*index!$O$7,2)</f>
        <v>29784.16</v>
      </c>
      <c r="AA5" s="261">
        <f>ROUND(basisjaarlonen!AA5*index!$O$7,2)</f>
        <v>26052.21</v>
      </c>
      <c r="AB5" s="261">
        <f>ROUND(basisjaarlonen!AB5*index!$O$7,2)</f>
        <v>30166.68</v>
      </c>
      <c r="AC5" s="261">
        <f>ROUND(basisjaarlonen!AC5*index!$O$7,2)</f>
        <v>30268.65</v>
      </c>
      <c r="AD5" s="261">
        <f>ROUND(basisjaarlonen!AD5*index!$O$7,2)</f>
        <v>31365.23</v>
      </c>
      <c r="AE5" s="261">
        <f>ROUND(basisjaarlonen!AE5*index!$O$7,2)</f>
        <v>31365.23</v>
      </c>
      <c r="AF5" s="261">
        <f>ROUND(basisjaarlonen!AF5*index!$O$7,2)</f>
        <v>32283.25</v>
      </c>
      <c r="AG5" s="261">
        <f>ROUND(basisjaarlonen!AG5*index!$O$7,2)</f>
        <v>30855.24</v>
      </c>
      <c r="AH5" s="261">
        <f>ROUND(basisjaarlonen!AH5*index!$O$7,2)</f>
        <v>32079.26</v>
      </c>
      <c r="AI5" s="261">
        <f>ROUND(basisjaarlonen!AI5*index!$O$7,2)</f>
        <v>31926.27</v>
      </c>
      <c r="AJ5" s="261">
        <f>ROUND(basisjaarlonen!AJ5*index!$O$7,2)</f>
        <v>33073.870000000003</v>
      </c>
      <c r="AK5" s="261">
        <f>ROUND(basisjaarlonen!AK5*index!$O$7,2)</f>
        <v>34918.89</v>
      </c>
      <c r="AL5" s="261">
        <f>ROUND(basisjaarlonen!AL5*index!$O$7,2)</f>
        <v>34918.89</v>
      </c>
      <c r="AM5" s="261">
        <f>ROUND(basisjaarlonen!AM5*index!$O$7,2)</f>
        <v>34086.720000000001</v>
      </c>
      <c r="AN5" s="261">
        <f>ROUND(basisjaarlonen!AN5*index!$O$7,2)</f>
        <v>34398.870000000003</v>
      </c>
      <c r="AO5" s="261">
        <f>ROUND(basisjaarlonen!AO5*index!$O$7,2)</f>
        <v>36453.699999999997</v>
      </c>
      <c r="AP5" s="261">
        <f>ROUND(basisjaarlonen!AP5*index!$O$7,2)</f>
        <v>35647.22</v>
      </c>
      <c r="AQ5" s="261">
        <f>ROUND(basisjaarlonen!AQ5*index!$O$7,2)</f>
        <v>35413.14</v>
      </c>
      <c r="AR5" s="261">
        <f>ROUND(basisjaarlonen!AR5*index!$O$7,2)</f>
        <v>38143.68</v>
      </c>
      <c r="AS5" s="261">
        <f>ROUND(basisjaarlonen!AS5*index!$O$7,2)</f>
        <v>38611.440000000002</v>
      </c>
      <c r="AT5" s="261">
        <f>ROUND(basisjaarlonen!AT5*index!$O$7,2)</f>
        <v>39102.449999999997</v>
      </c>
      <c r="AU5" s="261">
        <f>ROUND(basisjaarlonen!AU5*index!$O$7,2)</f>
        <v>39469.78</v>
      </c>
      <c r="AV5" s="261">
        <f>ROUND(basisjaarlonen!AV5*index!$O$7,2)</f>
        <v>41771.769999999997</v>
      </c>
      <c r="AW5" s="261">
        <f>ROUND(basisjaarlonen!AW5*index!$O$7,2)</f>
        <v>41030.79</v>
      </c>
      <c r="AX5" s="261">
        <f>ROUND(basisjaarlonen!AX5*index!$O$7,2)</f>
        <v>39158.1</v>
      </c>
      <c r="AY5" s="261">
        <f>ROUND(basisjaarlonen!AY5*index!$O$7,2)</f>
        <v>42227.6</v>
      </c>
      <c r="AZ5" s="261">
        <f>ROUND(basisjaarlonen!AZ5*index!$O$7,2)</f>
        <v>40718.51</v>
      </c>
      <c r="BA5" s="261">
        <f>ROUND(basisjaarlonen!BA5*index!$O$7,2)</f>
        <v>44112.22</v>
      </c>
      <c r="BB5" s="261">
        <f>ROUND(basisjaarlonen!BB5*index!$O$7,2)</f>
        <v>47193.91</v>
      </c>
      <c r="BC5" s="261">
        <f>ROUND(basisjaarlonen!BC5*index!$O$7,2)</f>
        <v>48247.199999999997</v>
      </c>
      <c r="BD5" s="261">
        <f>ROUND(basisjaarlonen!BD5*index!$O$7,2)</f>
        <v>49573.43</v>
      </c>
      <c r="BE5" s="261">
        <f>ROUND(basisjaarlonen!BE5*index!$O$7,2)</f>
        <v>49807.46</v>
      </c>
      <c r="BF5" s="261">
        <f>ROUND(basisjaarlonen!BF5*index!$O$7,2)</f>
        <v>52954.32</v>
      </c>
      <c r="BG5" s="261">
        <f>ROUND(basisjaarlonen!BG5*index!$O$7,2)</f>
        <v>53045.33</v>
      </c>
      <c r="BH5" s="261">
        <f>ROUND(basisjaarlonen!BH5*index!$O$7,2)</f>
        <v>55268.82</v>
      </c>
      <c r="BI5" s="261">
        <f>ROUND(basisjaarlonen!BI5*index!$O$7,2)</f>
        <v>57102.29</v>
      </c>
      <c r="BJ5" s="261">
        <f>ROUND(basisjaarlonen!BJ5*index!$O$7,2)</f>
        <v>61003.26</v>
      </c>
      <c r="BK5" s="261">
        <f>ROUND(basisjaarlonen!BK5*index!$O$7,2)</f>
        <v>60223</v>
      </c>
      <c r="BL5" s="261">
        <f>ROUND(basisjaarlonen!BL5*index!$O$7,2)</f>
        <v>64124.03</v>
      </c>
      <c r="BM5" s="261">
        <f>ROUND(basisjaarlonen!BM5*index!$O$7,2)</f>
        <v>67244.789999999994</v>
      </c>
      <c r="BN5" s="261">
        <f>ROUND(basisjaarlonen!BN5*index!$O$7,2)</f>
        <v>41030.22</v>
      </c>
      <c r="BO5" s="261">
        <f>ROUND(basisjaarlonen!BO5*index!$O$7,2)</f>
        <v>42278.5</v>
      </c>
      <c r="BP5" s="261">
        <f>ROUND(basisjaarlonen!BP5*index!$O$7,2)</f>
        <v>61493.82</v>
      </c>
    </row>
    <row r="6" spans="1:68" x14ac:dyDescent="0.2">
      <c r="A6" s="260">
        <v>4</v>
      </c>
      <c r="B6" s="261">
        <f>ROUND(basisjaarlonen!B6*index!$O$7,2)</f>
        <v>23271.31</v>
      </c>
      <c r="C6" s="261">
        <f>ROUND(basisjaarlonen!C6*index!$O$7,2)</f>
        <v>23987</v>
      </c>
      <c r="D6" s="261">
        <f>ROUND(basisjaarlonen!D6*index!$O$7,2)</f>
        <v>24534.02</v>
      </c>
      <c r="E6" s="261">
        <f>ROUND(basisjaarlonen!E6*index!$O$7,2)</f>
        <v>24414.01</v>
      </c>
      <c r="F6" s="261">
        <f>ROUND(basisjaarlonen!F6*index!$O$7,2)</f>
        <v>25123.49</v>
      </c>
      <c r="G6" s="261">
        <f>ROUND(basisjaarlonen!G6*index!$O$7,2)</f>
        <v>25219.65</v>
      </c>
      <c r="H6" s="261">
        <f>ROUND(basisjaarlonen!H6*index!$O$7,2)</f>
        <v>25219.65</v>
      </c>
      <c r="I6" s="261">
        <f>ROUND(basisjaarlonen!I6*index!$O$7,2)</f>
        <v>25448.560000000001</v>
      </c>
      <c r="J6" s="261">
        <f>ROUND(basisjaarlonen!J6*index!$O$7,2)</f>
        <v>25713.15</v>
      </c>
      <c r="K6" s="261">
        <f>ROUND(basisjaarlonen!K6*index!$O$7,2)</f>
        <v>26410.9</v>
      </c>
      <c r="L6" s="261">
        <f>ROUND(basisjaarlonen!L6*index!$O$7,2)</f>
        <v>27038.73</v>
      </c>
      <c r="M6" s="261">
        <f>ROUND(basisjaarlonen!M6*index!$O$7,2)</f>
        <v>26855.99</v>
      </c>
      <c r="N6" s="261">
        <f>ROUND(basisjaarlonen!N6*index!$O$7,2)</f>
        <v>27204.73</v>
      </c>
      <c r="O6" s="261">
        <f>ROUND(basisjaarlonen!O6*index!$O$7,2)</f>
        <v>27259.57</v>
      </c>
      <c r="P6" s="261">
        <f>ROUND(basisjaarlonen!P6*index!$O$7,2)</f>
        <v>27489.08</v>
      </c>
      <c r="Q6" s="261">
        <f>ROUND(basisjaarlonen!Q6*index!$O$7,2)</f>
        <v>27718.54</v>
      </c>
      <c r="R6" s="261">
        <f>ROUND(basisjaarlonen!R6*index!$O$7,2)</f>
        <v>27642.07</v>
      </c>
      <c r="S6" s="261">
        <f>ROUND(basisjaarlonen!S6*index!$O$7,2)</f>
        <v>27642.07</v>
      </c>
      <c r="T6" s="261">
        <f>ROUND(basisjaarlonen!T6*index!$O$7,2)</f>
        <v>28024.62</v>
      </c>
      <c r="U6" s="261">
        <f>ROUND(basisjaarlonen!U6*index!$O$7,2)</f>
        <v>28636.59</v>
      </c>
      <c r="V6" s="261">
        <f>ROUND(basisjaarlonen!V6*index!$O$7,2)</f>
        <v>28636.59</v>
      </c>
      <c r="W6" s="261">
        <f>ROUND(basisjaarlonen!W6*index!$O$7,2)</f>
        <v>28713.1</v>
      </c>
      <c r="X6" s="261">
        <f>ROUND(basisjaarlonen!X6*index!$O$7,2)</f>
        <v>29081.05</v>
      </c>
      <c r="Y6" s="261">
        <f>ROUND(basisjaarlonen!Y6*index!$O$7,2)</f>
        <v>29401.57</v>
      </c>
      <c r="Z6" s="261">
        <f>ROUND(basisjaarlonen!Z6*index!$O$7,2)</f>
        <v>29784.16</v>
      </c>
      <c r="AA6" s="261">
        <f>ROUND(basisjaarlonen!AA6*index!$O$7,2)</f>
        <v>26273.71</v>
      </c>
      <c r="AB6" s="261">
        <f>ROUND(basisjaarlonen!AB6*index!$O$7,2)</f>
        <v>30166.68</v>
      </c>
      <c r="AC6" s="261">
        <f>ROUND(basisjaarlonen!AC6*index!$O$7,2)</f>
        <v>30268.65</v>
      </c>
      <c r="AD6" s="261">
        <f>ROUND(basisjaarlonen!AD6*index!$O$7,2)</f>
        <v>31365.23</v>
      </c>
      <c r="AE6" s="261">
        <f>ROUND(basisjaarlonen!AE6*index!$O$7,2)</f>
        <v>31365.23</v>
      </c>
      <c r="AF6" s="261">
        <f>ROUND(basisjaarlonen!AF6*index!$O$7,2)</f>
        <v>32283.25</v>
      </c>
      <c r="AG6" s="261">
        <f>ROUND(basisjaarlonen!AG6*index!$O$7,2)</f>
        <v>30855.24</v>
      </c>
      <c r="AH6" s="261">
        <f>ROUND(basisjaarlonen!AH6*index!$O$7,2)</f>
        <v>32079.26</v>
      </c>
      <c r="AI6" s="261">
        <f>ROUND(basisjaarlonen!AI6*index!$O$7,2)</f>
        <v>31926.27</v>
      </c>
      <c r="AJ6" s="261">
        <f>ROUND(basisjaarlonen!AJ6*index!$O$7,2)</f>
        <v>33073.870000000003</v>
      </c>
      <c r="AK6" s="261">
        <f>ROUND(basisjaarlonen!AK6*index!$O$7,2)</f>
        <v>34918.89</v>
      </c>
      <c r="AL6" s="261">
        <f>ROUND(basisjaarlonen!AL6*index!$O$7,2)</f>
        <v>34918.89</v>
      </c>
      <c r="AM6" s="261">
        <f>ROUND(basisjaarlonen!AM6*index!$O$7,2)</f>
        <v>34086.720000000001</v>
      </c>
      <c r="AN6" s="261">
        <f>ROUND(basisjaarlonen!AN6*index!$O$7,2)</f>
        <v>34398.870000000003</v>
      </c>
      <c r="AO6" s="261">
        <f>ROUND(basisjaarlonen!AO6*index!$O$7,2)</f>
        <v>36453.699999999997</v>
      </c>
      <c r="AP6" s="261">
        <f>ROUND(basisjaarlonen!AP6*index!$O$7,2)</f>
        <v>35647.22</v>
      </c>
      <c r="AQ6" s="261">
        <f>ROUND(basisjaarlonen!AQ6*index!$O$7,2)</f>
        <v>35413.14</v>
      </c>
      <c r="AR6" s="261">
        <f>ROUND(basisjaarlonen!AR6*index!$O$7,2)</f>
        <v>38143.68</v>
      </c>
      <c r="AS6" s="261">
        <f>ROUND(basisjaarlonen!AS6*index!$O$7,2)</f>
        <v>38611.440000000002</v>
      </c>
      <c r="AT6" s="261">
        <f>ROUND(basisjaarlonen!AT6*index!$O$7,2)</f>
        <v>39102.449999999997</v>
      </c>
      <c r="AU6" s="261">
        <f>ROUND(basisjaarlonen!AU6*index!$O$7,2)</f>
        <v>39469.78</v>
      </c>
      <c r="AV6" s="261">
        <f>ROUND(basisjaarlonen!AV6*index!$O$7,2)</f>
        <v>41771.769999999997</v>
      </c>
      <c r="AW6" s="261">
        <f>ROUND(basisjaarlonen!AW6*index!$O$7,2)</f>
        <v>41030.79</v>
      </c>
      <c r="AX6" s="261">
        <f>ROUND(basisjaarlonen!AX6*index!$O$7,2)</f>
        <v>39158.1</v>
      </c>
      <c r="AY6" s="261">
        <f>ROUND(basisjaarlonen!AY6*index!$O$7,2)</f>
        <v>42227.6</v>
      </c>
      <c r="AZ6" s="261">
        <f>ROUND(basisjaarlonen!AZ6*index!$O$7,2)</f>
        <v>40718.51</v>
      </c>
      <c r="BA6" s="261">
        <f>ROUND(basisjaarlonen!BA6*index!$O$7,2)</f>
        <v>44112.22</v>
      </c>
      <c r="BB6" s="261">
        <f>ROUND(basisjaarlonen!BB6*index!$O$7,2)</f>
        <v>49534.49</v>
      </c>
      <c r="BC6" s="261">
        <f>ROUND(basisjaarlonen!BC6*index!$O$7,2)</f>
        <v>48247.199999999997</v>
      </c>
      <c r="BD6" s="261">
        <f>ROUND(basisjaarlonen!BD6*index!$O$7,2)</f>
        <v>49573.43</v>
      </c>
      <c r="BE6" s="261">
        <f>ROUND(basisjaarlonen!BE6*index!$O$7,2)</f>
        <v>49807.46</v>
      </c>
      <c r="BF6" s="261">
        <f>ROUND(basisjaarlonen!BF6*index!$O$7,2)</f>
        <v>52954.32</v>
      </c>
      <c r="BG6" s="261">
        <f>ROUND(basisjaarlonen!BG6*index!$O$7,2)</f>
        <v>55385.95</v>
      </c>
      <c r="BH6" s="261">
        <f>ROUND(basisjaarlonen!BH6*index!$O$7,2)</f>
        <v>55268.82</v>
      </c>
      <c r="BI6" s="261">
        <f>ROUND(basisjaarlonen!BI6*index!$O$7,2)</f>
        <v>59442.96</v>
      </c>
      <c r="BJ6" s="261">
        <f>ROUND(basisjaarlonen!BJ6*index!$O$7,2)</f>
        <v>61003.26</v>
      </c>
      <c r="BK6" s="261">
        <f>ROUND(basisjaarlonen!BK6*index!$O$7,2)</f>
        <v>62563.67</v>
      </c>
      <c r="BL6" s="261">
        <f>ROUND(basisjaarlonen!BL6*index!$O$7,2)</f>
        <v>66464.67</v>
      </c>
      <c r="BM6" s="261">
        <f>ROUND(basisjaarlonen!BM6*index!$O$7,2)</f>
        <v>69585.38</v>
      </c>
      <c r="BN6" s="261">
        <f>ROUND(basisjaarlonen!BN6*index!$O$7,2)</f>
        <v>41030.22</v>
      </c>
      <c r="BO6" s="261">
        <f>ROUND(basisjaarlonen!BO6*index!$O$7,2)</f>
        <v>42278.5</v>
      </c>
      <c r="BP6" s="261">
        <f>ROUND(basisjaarlonen!BP6*index!$O$7,2)</f>
        <v>63822.99</v>
      </c>
    </row>
    <row r="7" spans="1:68" x14ac:dyDescent="0.2">
      <c r="A7" s="260">
        <v>5</v>
      </c>
      <c r="B7" s="261">
        <f>ROUND(basisjaarlonen!B7*index!$O$7,2)</f>
        <v>23391.65</v>
      </c>
      <c r="C7" s="261">
        <f>ROUND(basisjaarlonen!C7*index!$O$7,2)</f>
        <v>24209.61</v>
      </c>
      <c r="D7" s="261">
        <f>ROUND(basisjaarlonen!D7*index!$O$7,2)</f>
        <v>24762.51</v>
      </c>
      <c r="E7" s="261">
        <f>ROUND(basisjaarlonen!E7*index!$O$7,2)</f>
        <v>24534.37</v>
      </c>
      <c r="F7" s="261">
        <f>ROUND(basisjaarlonen!F7*index!$O$7,2)</f>
        <v>25255.84</v>
      </c>
      <c r="G7" s="261">
        <f>ROUND(basisjaarlonen!G7*index!$O$7,2)</f>
        <v>25448.16</v>
      </c>
      <c r="H7" s="261">
        <f>ROUND(basisjaarlonen!H7*index!$O$7,2)</f>
        <v>25448.16</v>
      </c>
      <c r="I7" s="261">
        <f>ROUND(basisjaarlonen!I7*index!$O$7,2)</f>
        <v>25689.200000000001</v>
      </c>
      <c r="J7" s="261">
        <f>ROUND(basisjaarlonen!J7*index!$O$7,2)</f>
        <v>25953.82</v>
      </c>
      <c r="K7" s="261">
        <f>ROUND(basisjaarlonen!K7*index!$O$7,2)</f>
        <v>26651.54</v>
      </c>
      <c r="L7" s="261">
        <f>ROUND(basisjaarlonen!L7*index!$O$7,2)</f>
        <v>27260.29</v>
      </c>
      <c r="M7" s="261">
        <f>ROUND(basisjaarlonen!M7*index!$O$7,2)</f>
        <v>27096.61</v>
      </c>
      <c r="N7" s="261">
        <f>ROUND(basisjaarlonen!N7*index!$O$7,2)</f>
        <v>27445.4</v>
      </c>
      <c r="O7" s="261">
        <f>ROUND(basisjaarlonen!O7*index!$O$7,2)</f>
        <v>27871.58</v>
      </c>
      <c r="P7" s="261">
        <f>ROUND(basisjaarlonen!P7*index!$O$7,2)</f>
        <v>28101.09</v>
      </c>
      <c r="Q7" s="261">
        <f>ROUND(basisjaarlonen!Q7*index!$O$7,2)</f>
        <v>28330.6</v>
      </c>
      <c r="R7" s="261">
        <f>ROUND(basisjaarlonen!R7*index!$O$7,2)</f>
        <v>28101.17</v>
      </c>
      <c r="S7" s="261">
        <f>ROUND(basisjaarlonen!S7*index!$O$7,2)</f>
        <v>28101.17</v>
      </c>
      <c r="T7" s="261">
        <f>ROUND(basisjaarlonen!T7*index!$O$7,2)</f>
        <v>28636.59</v>
      </c>
      <c r="U7" s="261">
        <f>ROUND(basisjaarlonen!U7*index!$O$7,2)</f>
        <v>29248.62</v>
      </c>
      <c r="V7" s="261">
        <f>ROUND(basisjaarlonen!V7*index!$O$7,2)</f>
        <v>29248.62</v>
      </c>
      <c r="W7" s="261">
        <f>ROUND(basisjaarlonen!W7*index!$O$7,2)</f>
        <v>29172.240000000002</v>
      </c>
      <c r="X7" s="261">
        <f>ROUND(basisjaarlonen!X7*index!$O$7,2)</f>
        <v>29213.32</v>
      </c>
      <c r="Y7" s="261">
        <f>ROUND(basisjaarlonen!Y7*index!$O$7,2)</f>
        <v>30013.67</v>
      </c>
      <c r="Z7" s="261">
        <f>ROUND(basisjaarlonen!Z7*index!$O$7,2)</f>
        <v>30243.18</v>
      </c>
      <c r="AA7" s="261">
        <f>ROUND(basisjaarlonen!AA7*index!$O$7,2)</f>
        <v>26495.27</v>
      </c>
      <c r="AB7" s="261">
        <f>ROUND(basisjaarlonen!AB7*index!$O$7,2)</f>
        <v>30778.74</v>
      </c>
      <c r="AC7" s="261">
        <f>ROUND(basisjaarlonen!AC7*index!$O$7,2)</f>
        <v>30727.78</v>
      </c>
      <c r="AD7" s="261">
        <f>ROUND(basisjaarlonen!AD7*index!$O$7,2)</f>
        <v>32283.25</v>
      </c>
      <c r="AE7" s="261">
        <f>ROUND(basisjaarlonen!AE7*index!$O$7,2)</f>
        <v>32283.25</v>
      </c>
      <c r="AF7" s="261">
        <f>ROUND(basisjaarlonen!AF7*index!$O$7,2)</f>
        <v>36791.360000000001</v>
      </c>
      <c r="AG7" s="261">
        <f>ROUND(basisjaarlonen!AG7*index!$O$7,2)</f>
        <v>31314.29</v>
      </c>
      <c r="AH7" s="261">
        <f>ROUND(basisjaarlonen!AH7*index!$O$7,2)</f>
        <v>32691.23</v>
      </c>
      <c r="AI7" s="261">
        <f>ROUND(basisjaarlonen!AI7*index!$O$7,2)</f>
        <v>32385.32</v>
      </c>
      <c r="AJ7" s="261">
        <f>ROUND(basisjaarlonen!AJ7*index!$O$7,2)</f>
        <v>33696.6</v>
      </c>
      <c r="AK7" s="261">
        <f>ROUND(basisjaarlonen!AK7*index!$O$7,2)</f>
        <v>35855.06</v>
      </c>
      <c r="AL7" s="261">
        <f>ROUND(basisjaarlonen!AL7*index!$O$7,2)</f>
        <v>35855.06</v>
      </c>
      <c r="AM7" s="261">
        <f>ROUND(basisjaarlonen!AM7*index!$O$7,2)</f>
        <v>35335.03</v>
      </c>
      <c r="AN7" s="261">
        <f>ROUND(basisjaarlonen!AN7*index!$O$7,2)</f>
        <v>35022.980000000003</v>
      </c>
      <c r="AO7" s="261">
        <f>ROUND(basisjaarlonen!AO7*index!$O$7,2)</f>
        <v>37702.11</v>
      </c>
      <c r="AP7" s="261">
        <f>ROUND(basisjaarlonen!AP7*index!$O$7,2)</f>
        <v>36271.279999999999</v>
      </c>
      <c r="AQ7" s="261">
        <f>ROUND(basisjaarlonen!AQ7*index!$O$7,2)</f>
        <v>35881.339999999997</v>
      </c>
      <c r="AR7" s="261">
        <f>ROUND(basisjaarlonen!AR7*index!$O$7,2)</f>
        <v>39079.9</v>
      </c>
      <c r="AS7" s="261">
        <f>ROUND(basisjaarlonen!AS7*index!$O$7,2)</f>
        <v>39547.629999999997</v>
      </c>
      <c r="AT7" s="261">
        <f>ROUND(basisjaarlonen!AT7*index!$O$7,2)</f>
        <v>40161.379999999997</v>
      </c>
      <c r="AU7" s="261">
        <f>ROUND(basisjaarlonen!AU7*index!$O$7,2)</f>
        <v>40718.129999999997</v>
      </c>
      <c r="AV7" s="261">
        <f>ROUND(basisjaarlonen!AV7*index!$O$7,2)</f>
        <v>43449.17</v>
      </c>
      <c r="AW7" s="261">
        <f>ROUND(basisjaarlonen!AW7*index!$O$7,2)</f>
        <v>42279.14</v>
      </c>
      <c r="AX7" s="261">
        <f>ROUND(basisjaarlonen!AX7*index!$O$7,2)</f>
        <v>39782.21</v>
      </c>
      <c r="AY7" s="261">
        <f>ROUND(basisjaarlonen!AY7*index!$O$7,2)</f>
        <v>44749.58</v>
      </c>
      <c r="AZ7" s="261">
        <f>ROUND(basisjaarlonen!AZ7*index!$O$7,2)</f>
        <v>41342.589999999997</v>
      </c>
      <c r="BA7" s="261">
        <f>ROUND(basisjaarlonen!BA7*index!$O$7,2)</f>
        <v>45789.62</v>
      </c>
      <c r="BB7" s="261">
        <f>ROUND(basisjaarlonen!BB7*index!$O$7,2)</f>
        <v>49534.49</v>
      </c>
      <c r="BC7" s="261">
        <f>ROUND(basisjaarlonen!BC7*index!$O$7,2)</f>
        <v>49924.66</v>
      </c>
      <c r="BD7" s="261">
        <f>ROUND(basisjaarlonen!BD7*index!$O$7,2)</f>
        <v>51250.879999999997</v>
      </c>
      <c r="BE7" s="261">
        <f>ROUND(basisjaarlonen!BE7*index!$O$7,2)</f>
        <v>51718.9</v>
      </c>
      <c r="BF7" s="261">
        <f>ROUND(basisjaarlonen!BF7*index!$O$7,2)</f>
        <v>54631.72</v>
      </c>
      <c r="BG7" s="261">
        <f>ROUND(basisjaarlonen!BG7*index!$O$7,2)</f>
        <v>55385.95</v>
      </c>
      <c r="BH7" s="261">
        <f>ROUND(basisjaarlonen!BH7*index!$O$7,2)</f>
        <v>57180.28</v>
      </c>
      <c r="BI7" s="261">
        <f>ROUND(basisjaarlonen!BI7*index!$O$7,2)</f>
        <v>59442.96</v>
      </c>
      <c r="BJ7" s="261">
        <f>ROUND(basisjaarlonen!BJ7*index!$O$7,2)</f>
        <v>63343.91</v>
      </c>
      <c r="BK7" s="261">
        <f>ROUND(basisjaarlonen!BK7*index!$O$7,2)</f>
        <v>62563.67</v>
      </c>
      <c r="BL7" s="261">
        <f>ROUND(basisjaarlonen!BL7*index!$O$7,2)</f>
        <v>66464.67</v>
      </c>
      <c r="BM7" s="261">
        <f>ROUND(basisjaarlonen!BM7*index!$O$7,2)</f>
        <v>69585.38</v>
      </c>
      <c r="BN7" s="261">
        <f>ROUND(basisjaarlonen!BN7*index!$O$7,2)</f>
        <v>42278.55</v>
      </c>
      <c r="BO7" s="261">
        <f>ROUND(basisjaarlonen!BO7*index!$O$7,2)</f>
        <v>43526.91</v>
      </c>
      <c r="BP7" s="261">
        <f>ROUND(basisjaarlonen!BP7*index!$O$7,2)</f>
        <v>63822.99</v>
      </c>
    </row>
    <row r="8" spans="1:68" x14ac:dyDescent="0.2">
      <c r="A8" s="260">
        <v>6</v>
      </c>
      <c r="B8" s="261">
        <f>ROUND(basisjaarlonen!B8*index!$O$7,2)</f>
        <v>23511.95</v>
      </c>
      <c r="C8" s="261">
        <f>ROUND(basisjaarlonen!C8*index!$O$7,2)</f>
        <v>24432.26</v>
      </c>
      <c r="D8" s="261">
        <f>ROUND(basisjaarlonen!D8*index!$O$7,2)</f>
        <v>24991.05</v>
      </c>
      <c r="E8" s="261">
        <f>ROUND(basisjaarlonen!E8*index!$O$7,2)</f>
        <v>24654.74</v>
      </c>
      <c r="F8" s="261">
        <f>ROUND(basisjaarlonen!F8*index!$O$7,2)</f>
        <v>25388.11</v>
      </c>
      <c r="G8" s="261">
        <f>ROUND(basisjaarlonen!G8*index!$O$7,2)</f>
        <v>25676.73</v>
      </c>
      <c r="H8" s="261">
        <f>ROUND(basisjaarlonen!H8*index!$O$7,2)</f>
        <v>25676.73</v>
      </c>
      <c r="I8" s="261">
        <f>ROUND(basisjaarlonen!I8*index!$O$7,2)</f>
        <v>25929.84</v>
      </c>
      <c r="J8" s="261">
        <f>ROUND(basisjaarlonen!J8*index!$O$7,2)</f>
        <v>26194.46</v>
      </c>
      <c r="K8" s="261">
        <f>ROUND(basisjaarlonen!K8*index!$O$7,2)</f>
        <v>26892.16</v>
      </c>
      <c r="L8" s="261">
        <f>ROUND(basisjaarlonen!L8*index!$O$7,2)</f>
        <v>27795.759999999998</v>
      </c>
      <c r="M8" s="261">
        <f>ROUND(basisjaarlonen!M8*index!$O$7,2)</f>
        <v>27337.25</v>
      </c>
      <c r="N8" s="261">
        <f>ROUND(basisjaarlonen!N8*index!$O$7,2)</f>
        <v>27686.04</v>
      </c>
      <c r="O8" s="261">
        <f>ROUND(basisjaarlonen!O8*index!$O$7,2)</f>
        <v>27871.58</v>
      </c>
      <c r="P8" s="261">
        <f>ROUND(basisjaarlonen!P8*index!$O$7,2)</f>
        <v>28101.09</v>
      </c>
      <c r="Q8" s="261">
        <f>ROUND(basisjaarlonen!Q8*index!$O$7,2)</f>
        <v>28330.6</v>
      </c>
      <c r="R8" s="261">
        <f>ROUND(basisjaarlonen!R8*index!$O$7,2)</f>
        <v>28101.17</v>
      </c>
      <c r="S8" s="261">
        <f>ROUND(basisjaarlonen!S8*index!$O$7,2)</f>
        <v>28101.17</v>
      </c>
      <c r="T8" s="261">
        <f>ROUND(basisjaarlonen!T8*index!$O$7,2)</f>
        <v>28636.59</v>
      </c>
      <c r="U8" s="261">
        <f>ROUND(basisjaarlonen!U8*index!$O$7,2)</f>
        <v>29248.62</v>
      </c>
      <c r="V8" s="261">
        <f>ROUND(basisjaarlonen!V8*index!$O$7,2)</f>
        <v>29248.62</v>
      </c>
      <c r="W8" s="261">
        <f>ROUND(basisjaarlonen!W8*index!$O$7,2)</f>
        <v>29172.240000000002</v>
      </c>
      <c r="X8" s="261">
        <f>ROUND(basisjaarlonen!X8*index!$O$7,2)</f>
        <v>29345.67</v>
      </c>
      <c r="Y8" s="261">
        <f>ROUND(basisjaarlonen!Y8*index!$O$7,2)</f>
        <v>30013.67</v>
      </c>
      <c r="Z8" s="261">
        <f>ROUND(basisjaarlonen!Z8*index!$O$7,2)</f>
        <v>30243.18</v>
      </c>
      <c r="AA8" s="261">
        <f>ROUND(basisjaarlonen!AA8*index!$O$7,2)</f>
        <v>27030.78</v>
      </c>
      <c r="AB8" s="261">
        <f>ROUND(basisjaarlonen!AB8*index!$O$7,2)</f>
        <v>30778.74</v>
      </c>
      <c r="AC8" s="261">
        <f>ROUND(basisjaarlonen!AC8*index!$O$7,2)</f>
        <v>30727.78</v>
      </c>
      <c r="AD8" s="261">
        <f>ROUND(basisjaarlonen!AD8*index!$O$7,2)</f>
        <v>32283.25</v>
      </c>
      <c r="AE8" s="261">
        <f>ROUND(basisjaarlonen!AE8*index!$O$7,2)</f>
        <v>32283.25</v>
      </c>
      <c r="AF8" s="261">
        <f>ROUND(basisjaarlonen!AF8*index!$O$7,2)</f>
        <v>36791.360000000001</v>
      </c>
      <c r="AG8" s="261">
        <f>ROUND(basisjaarlonen!AG8*index!$O$7,2)</f>
        <v>31314.29</v>
      </c>
      <c r="AH8" s="261">
        <f>ROUND(basisjaarlonen!AH8*index!$O$7,2)</f>
        <v>32691.23</v>
      </c>
      <c r="AI8" s="261">
        <f>ROUND(basisjaarlonen!AI8*index!$O$7,2)</f>
        <v>32385.32</v>
      </c>
      <c r="AJ8" s="261">
        <f>ROUND(basisjaarlonen!AJ8*index!$O$7,2)</f>
        <v>33696.6</v>
      </c>
      <c r="AK8" s="261">
        <f>ROUND(basisjaarlonen!AK8*index!$O$7,2)</f>
        <v>35855.06</v>
      </c>
      <c r="AL8" s="261">
        <f>ROUND(basisjaarlonen!AL8*index!$O$7,2)</f>
        <v>35855.06</v>
      </c>
      <c r="AM8" s="261">
        <f>ROUND(basisjaarlonen!AM8*index!$O$7,2)</f>
        <v>35335.03</v>
      </c>
      <c r="AN8" s="261">
        <f>ROUND(basisjaarlonen!AN8*index!$O$7,2)</f>
        <v>35022.980000000003</v>
      </c>
      <c r="AO8" s="261">
        <f>ROUND(basisjaarlonen!AO8*index!$O$7,2)</f>
        <v>37702.11</v>
      </c>
      <c r="AP8" s="261">
        <f>ROUND(basisjaarlonen!AP8*index!$O$7,2)</f>
        <v>36271.279999999999</v>
      </c>
      <c r="AQ8" s="261">
        <f>ROUND(basisjaarlonen!AQ8*index!$O$7,2)</f>
        <v>35881.339999999997</v>
      </c>
      <c r="AR8" s="261">
        <f>ROUND(basisjaarlonen!AR8*index!$O$7,2)</f>
        <v>39079.9</v>
      </c>
      <c r="AS8" s="261">
        <f>ROUND(basisjaarlonen!AS8*index!$O$7,2)</f>
        <v>39547.629999999997</v>
      </c>
      <c r="AT8" s="261">
        <f>ROUND(basisjaarlonen!AT8*index!$O$7,2)</f>
        <v>40161.379999999997</v>
      </c>
      <c r="AU8" s="261">
        <f>ROUND(basisjaarlonen!AU8*index!$O$7,2)</f>
        <v>40718.129999999997</v>
      </c>
      <c r="AV8" s="261">
        <f>ROUND(basisjaarlonen!AV8*index!$O$7,2)</f>
        <v>43449.17</v>
      </c>
      <c r="AW8" s="261">
        <f>ROUND(basisjaarlonen!AW8*index!$O$7,2)</f>
        <v>42279.14</v>
      </c>
      <c r="AX8" s="261">
        <f>ROUND(basisjaarlonen!AX8*index!$O$7,2)</f>
        <v>39782.21</v>
      </c>
      <c r="AY8" s="261">
        <f>ROUND(basisjaarlonen!AY8*index!$O$7,2)</f>
        <v>44749.58</v>
      </c>
      <c r="AZ8" s="261">
        <f>ROUND(basisjaarlonen!AZ8*index!$O$7,2)</f>
        <v>41342.589999999997</v>
      </c>
      <c r="BA8" s="261">
        <f>ROUND(basisjaarlonen!BA8*index!$O$7,2)</f>
        <v>45789.62</v>
      </c>
      <c r="BB8" s="261">
        <f>ROUND(basisjaarlonen!BB8*index!$O$7,2)</f>
        <v>51875.11</v>
      </c>
      <c r="BC8" s="261">
        <f>ROUND(basisjaarlonen!BC8*index!$O$7,2)</f>
        <v>49924.66</v>
      </c>
      <c r="BD8" s="261">
        <f>ROUND(basisjaarlonen!BD8*index!$O$7,2)</f>
        <v>51250.879999999997</v>
      </c>
      <c r="BE8" s="261">
        <f>ROUND(basisjaarlonen!BE8*index!$O$7,2)</f>
        <v>51718.9</v>
      </c>
      <c r="BF8" s="261">
        <f>ROUND(basisjaarlonen!BF8*index!$O$7,2)</f>
        <v>54631.72</v>
      </c>
      <c r="BG8" s="261">
        <f>ROUND(basisjaarlonen!BG8*index!$O$7,2)</f>
        <v>57726.54</v>
      </c>
      <c r="BH8" s="261">
        <f>ROUND(basisjaarlonen!BH8*index!$O$7,2)</f>
        <v>57180.28</v>
      </c>
      <c r="BI8" s="261">
        <f>ROUND(basisjaarlonen!BI8*index!$O$7,2)</f>
        <v>61783.58</v>
      </c>
      <c r="BJ8" s="261">
        <f>ROUND(basisjaarlonen!BJ8*index!$O$7,2)</f>
        <v>63343.91</v>
      </c>
      <c r="BK8" s="261">
        <f>ROUND(basisjaarlonen!BK8*index!$O$7,2)</f>
        <v>64904.26</v>
      </c>
      <c r="BL8" s="261">
        <f>ROUND(basisjaarlonen!BL8*index!$O$7,2)</f>
        <v>68805.259999999995</v>
      </c>
      <c r="BM8" s="261">
        <f>ROUND(basisjaarlonen!BM8*index!$O$7,2)</f>
        <v>71926.03</v>
      </c>
      <c r="BN8" s="261">
        <f>ROUND(basisjaarlonen!BN8*index!$O$7,2)</f>
        <v>42278.55</v>
      </c>
      <c r="BO8" s="261">
        <f>ROUND(basisjaarlonen!BO8*index!$O$7,2)</f>
        <v>43526.91</v>
      </c>
      <c r="BP8" s="261">
        <f>ROUND(basisjaarlonen!BP8*index!$O$7,2)</f>
        <v>66152.14</v>
      </c>
    </row>
    <row r="9" spans="1:68" x14ac:dyDescent="0.2">
      <c r="A9" s="260">
        <v>7</v>
      </c>
      <c r="B9" s="261">
        <f>ROUND(basisjaarlonen!B9*index!$O$7,2)</f>
        <v>23632.29</v>
      </c>
      <c r="C9" s="261">
        <f>ROUND(basisjaarlonen!C9*index!$O$7,2)</f>
        <v>24654.82</v>
      </c>
      <c r="D9" s="261">
        <f>ROUND(basisjaarlonen!D9*index!$O$7,2)</f>
        <v>25219.53</v>
      </c>
      <c r="E9" s="261">
        <f>ROUND(basisjaarlonen!E9*index!$O$7,2)</f>
        <v>24775.07</v>
      </c>
      <c r="F9" s="261">
        <f>ROUND(basisjaarlonen!F9*index!$O$7,2)</f>
        <v>25520.37</v>
      </c>
      <c r="G9" s="261">
        <f>ROUND(basisjaarlonen!G9*index!$O$7,2)</f>
        <v>25905.18</v>
      </c>
      <c r="H9" s="261">
        <f>ROUND(basisjaarlonen!H9*index!$O$7,2)</f>
        <v>27132.880000000001</v>
      </c>
      <c r="I9" s="261">
        <f>ROUND(basisjaarlonen!I9*index!$O$7,2)</f>
        <v>26170.46</v>
      </c>
      <c r="J9" s="261">
        <f>ROUND(basisjaarlonen!J9*index!$O$7,2)</f>
        <v>26435.1</v>
      </c>
      <c r="K9" s="261">
        <f>ROUND(basisjaarlonen!K9*index!$O$7,2)</f>
        <v>27132.75</v>
      </c>
      <c r="L9" s="261">
        <f>ROUND(basisjaarlonen!L9*index!$O$7,2)</f>
        <v>28331.26</v>
      </c>
      <c r="M9" s="261">
        <f>ROUND(basisjaarlonen!M9*index!$O$7,2)</f>
        <v>27577.919999999998</v>
      </c>
      <c r="N9" s="261">
        <f>ROUND(basisjaarlonen!N9*index!$O$7,2)</f>
        <v>27926.68</v>
      </c>
      <c r="O9" s="261">
        <f>ROUND(basisjaarlonen!O9*index!$O$7,2)</f>
        <v>29095.7</v>
      </c>
      <c r="P9" s="261">
        <f>ROUND(basisjaarlonen!P9*index!$O$7,2)</f>
        <v>29325.07</v>
      </c>
      <c r="Q9" s="261">
        <f>ROUND(basisjaarlonen!Q9*index!$O$7,2)</f>
        <v>29554.62</v>
      </c>
      <c r="R9" s="261">
        <f>ROUND(basisjaarlonen!R9*index!$O$7,2)</f>
        <v>28560.18</v>
      </c>
      <c r="S9" s="261">
        <f>ROUND(basisjaarlonen!S9*index!$O$7,2)</f>
        <v>31773.38</v>
      </c>
      <c r="T9" s="261">
        <f>ROUND(basisjaarlonen!T9*index!$O$7,2)</f>
        <v>29860.71</v>
      </c>
      <c r="U9" s="261">
        <f>ROUND(basisjaarlonen!U9*index!$O$7,2)</f>
        <v>30472.69</v>
      </c>
      <c r="V9" s="261">
        <f>ROUND(basisjaarlonen!V9*index!$O$7,2)</f>
        <v>33202.550000000003</v>
      </c>
      <c r="W9" s="261">
        <f>ROUND(basisjaarlonen!W9*index!$O$7,2)</f>
        <v>29631.25</v>
      </c>
      <c r="X9" s="261">
        <f>ROUND(basisjaarlonen!X9*index!$O$7,2)</f>
        <v>29477.94</v>
      </c>
      <c r="Y9" s="261">
        <f>ROUND(basisjaarlonen!Y9*index!$O$7,2)</f>
        <v>31237.65</v>
      </c>
      <c r="Z9" s="261">
        <f>ROUND(basisjaarlonen!Z9*index!$O$7,2)</f>
        <v>30702.32</v>
      </c>
      <c r="AA9" s="261">
        <f>ROUND(basisjaarlonen!AA9*index!$O$7,2)</f>
        <v>27566.25</v>
      </c>
      <c r="AB9" s="261">
        <f>ROUND(basisjaarlonen!AB9*index!$O$7,2)</f>
        <v>32002.75</v>
      </c>
      <c r="AC9" s="261">
        <f>ROUND(basisjaarlonen!AC9*index!$O$7,2)</f>
        <v>31186.799999999999</v>
      </c>
      <c r="AD9" s="261">
        <f>ROUND(basisjaarlonen!AD9*index!$O$7,2)</f>
        <v>33202.47</v>
      </c>
      <c r="AE9" s="261">
        <f>ROUND(basisjaarlonen!AE9*index!$O$7,2)</f>
        <v>36791.360000000001</v>
      </c>
      <c r="AF9" s="261">
        <f>ROUND(basisjaarlonen!AF9*index!$O$7,2)</f>
        <v>37727.58</v>
      </c>
      <c r="AG9" s="261">
        <f>ROUND(basisjaarlonen!AG9*index!$O$7,2)</f>
        <v>31773.35</v>
      </c>
      <c r="AH9" s="261">
        <f>ROUND(basisjaarlonen!AH9*index!$O$7,2)</f>
        <v>33930.71</v>
      </c>
      <c r="AI9" s="261">
        <f>ROUND(basisjaarlonen!AI9*index!$O$7,2)</f>
        <v>32844.410000000003</v>
      </c>
      <c r="AJ9" s="261">
        <f>ROUND(basisjaarlonen!AJ9*index!$O$7,2)</f>
        <v>34944.949999999997</v>
      </c>
      <c r="AK9" s="261">
        <f>ROUND(basisjaarlonen!AK9*index!$O$7,2)</f>
        <v>36791.269999999997</v>
      </c>
      <c r="AL9" s="261">
        <f>ROUND(basisjaarlonen!AL9*index!$O$7,2)</f>
        <v>40016.07</v>
      </c>
      <c r="AM9" s="261">
        <f>ROUND(basisjaarlonen!AM9*index!$O$7,2)</f>
        <v>36583.360000000001</v>
      </c>
      <c r="AN9" s="261">
        <f>ROUND(basisjaarlonen!AN9*index!$O$7,2)</f>
        <v>36271.25</v>
      </c>
      <c r="AO9" s="261">
        <f>ROUND(basisjaarlonen!AO9*index!$O$7,2)</f>
        <v>38950.42</v>
      </c>
      <c r="AP9" s="261">
        <f>ROUND(basisjaarlonen!AP9*index!$O$7,2)</f>
        <v>37519.61</v>
      </c>
      <c r="AQ9" s="261">
        <f>ROUND(basisjaarlonen!AQ9*index!$O$7,2)</f>
        <v>36349.49</v>
      </c>
      <c r="AR9" s="261">
        <f>ROUND(basisjaarlonen!AR9*index!$O$7,2)</f>
        <v>40016.07</v>
      </c>
      <c r="AS9" s="261">
        <f>ROUND(basisjaarlonen!AS9*index!$O$7,2)</f>
        <v>40483.879999999997</v>
      </c>
      <c r="AT9" s="261">
        <f>ROUND(basisjaarlonen!AT9*index!$O$7,2)</f>
        <v>41220.339999999997</v>
      </c>
      <c r="AU9" s="261">
        <f>ROUND(basisjaarlonen!AU9*index!$O$7,2)</f>
        <v>41966.41</v>
      </c>
      <c r="AV9" s="261">
        <f>ROUND(basisjaarlonen!AV9*index!$O$7,2)</f>
        <v>45126.63</v>
      </c>
      <c r="AW9" s="261">
        <f>ROUND(basisjaarlonen!AW9*index!$O$7,2)</f>
        <v>43527.5</v>
      </c>
      <c r="AX9" s="261">
        <f>ROUND(basisjaarlonen!AX9*index!$O$7,2)</f>
        <v>41030.53</v>
      </c>
      <c r="AY9" s="261">
        <f>ROUND(basisjaarlonen!AY9*index!$O$7,2)</f>
        <v>46427</v>
      </c>
      <c r="AZ9" s="261">
        <f>ROUND(basisjaarlonen!AZ9*index!$O$7,2)</f>
        <v>42590.98</v>
      </c>
      <c r="BA9" s="261">
        <f>ROUND(basisjaarlonen!BA9*index!$O$7,2)</f>
        <v>47467.08</v>
      </c>
      <c r="BB9" s="261">
        <f>ROUND(basisjaarlonen!BB9*index!$O$7,2)</f>
        <v>51875.11</v>
      </c>
      <c r="BC9" s="261">
        <f>ROUND(basisjaarlonen!BC9*index!$O$7,2)</f>
        <v>51602.080000000002</v>
      </c>
      <c r="BD9" s="261">
        <f>ROUND(basisjaarlonen!BD9*index!$O$7,2)</f>
        <v>52928.29</v>
      </c>
      <c r="BE9" s="261">
        <f>ROUND(basisjaarlonen!BE9*index!$O$7,2)</f>
        <v>53630.39</v>
      </c>
      <c r="BF9" s="261">
        <f>ROUND(basisjaarlonen!BF9*index!$O$7,2)</f>
        <v>56309.13</v>
      </c>
      <c r="BG9" s="261">
        <f>ROUND(basisjaarlonen!BG9*index!$O$7,2)</f>
        <v>57726.54</v>
      </c>
      <c r="BH9" s="261">
        <f>ROUND(basisjaarlonen!BH9*index!$O$7,2)</f>
        <v>59091.8</v>
      </c>
      <c r="BI9" s="261">
        <f>ROUND(basisjaarlonen!BI9*index!$O$7,2)</f>
        <v>61783.58</v>
      </c>
      <c r="BJ9" s="261">
        <f>ROUND(basisjaarlonen!BJ9*index!$O$7,2)</f>
        <v>65684.460000000006</v>
      </c>
      <c r="BK9" s="261">
        <f>ROUND(basisjaarlonen!BK9*index!$O$7,2)</f>
        <v>64904.26</v>
      </c>
      <c r="BL9" s="261">
        <f>ROUND(basisjaarlonen!BL9*index!$O$7,2)</f>
        <v>68805.259999999995</v>
      </c>
      <c r="BM9" s="261">
        <f>ROUND(basisjaarlonen!BM9*index!$O$7,2)</f>
        <v>71926.03</v>
      </c>
      <c r="BN9" s="261">
        <f>ROUND(basisjaarlonen!BN9*index!$O$7,2)</f>
        <v>43526.94</v>
      </c>
      <c r="BO9" s="261">
        <f>ROUND(basisjaarlonen!BO9*index!$O$7,2)</f>
        <v>44775.21</v>
      </c>
      <c r="BP9" s="261">
        <f>ROUND(basisjaarlonen!BP9*index!$O$7,2)</f>
        <v>66152.14</v>
      </c>
    </row>
    <row r="10" spans="1:68" x14ac:dyDescent="0.2">
      <c r="A10" s="260">
        <v>8</v>
      </c>
      <c r="B10" s="261">
        <f>ROUND(basisjaarlonen!B10*index!$O$7,2)</f>
        <v>23752.62</v>
      </c>
      <c r="C10" s="261">
        <f>ROUND(basisjaarlonen!C10*index!$O$7,2)</f>
        <v>24877.439999999999</v>
      </c>
      <c r="D10" s="261">
        <f>ROUND(basisjaarlonen!D10*index!$O$7,2)</f>
        <v>25448.02</v>
      </c>
      <c r="E10" s="261">
        <f>ROUND(basisjaarlonen!E10*index!$O$7,2)</f>
        <v>24895.41</v>
      </c>
      <c r="F10" s="261">
        <f>ROUND(basisjaarlonen!F10*index!$O$7,2)</f>
        <v>25652.73</v>
      </c>
      <c r="G10" s="261">
        <f>ROUND(basisjaarlonen!G10*index!$O$7,2)</f>
        <v>26133.7</v>
      </c>
      <c r="H10" s="261">
        <f>ROUND(basisjaarlonen!H10*index!$O$7,2)</f>
        <v>27373.52</v>
      </c>
      <c r="I10" s="261">
        <f>ROUND(basisjaarlonen!I10*index!$O$7,2)</f>
        <v>26411.15</v>
      </c>
      <c r="J10" s="261">
        <f>ROUND(basisjaarlonen!J10*index!$O$7,2)</f>
        <v>26675.72</v>
      </c>
      <c r="K10" s="261">
        <f>ROUND(basisjaarlonen!K10*index!$O$7,2)</f>
        <v>27373.439999999999</v>
      </c>
      <c r="L10" s="261">
        <f>ROUND(basisjaarlonen!L10*index!$O$7,2)</f>
        <v>28866.7</v>
      </c>
      <c r="M10" s="261">
        <f>ROUND(basisjaarlonen!M10*index!$O$7,2)</f>
        <v>27818.560000000001</v>
      </c>
      <c r="N10" s="261">
        <f>ROUND(basisjaarlonen!N10*index!$O$7,2)</f>
        <v>28167.35</v>
      </c>
      <c r="O10" s="261">
        <f>ROUND(basisjaarlonen!O10*index!$O$7,2)</f>
        <v>29095.7</v>
      </c>
      <c r="P10" s="261">
        <f>ROUND(basisjaarlonen!P10*index!$O$7,2)</f>
        <v>29325.07</v>
      </c>
      <c r="Q10" s="261">
        <f>ROUND(basisjaarlonen!Q10*index!$O$7,2)</f>
        <v>29554.62</v>
      </c>
      <c r="R10" s="261">
        <f>ROUND(basisjaarlonen!R10*index!$O$7,2)</f>
        <v>28560.18</v>
      </c>
      <c r="S10" s="261">
        <f>ROUND(basisjaarlonen!S10*index!$O$7,2)</f>
        <v>31773.38</v>
      </c>
      <c r="T10" s="261">
        <f>ROUND(basisjaarlonen!T10*index!$O$7,2)</f>
        <v>29860.71</v>
      </c>
      <c r="U10" s="261">
        <f>ROUND(basisjaarlonen!U10*index!$O$7,2)</f>
        <v>30472.69</v>
      </c>
      <c r="V10" s="261">
        <f>ROUND(basisjaarlonen!V10*index!$O$7,2)</f>
        <v>33202.550000000003</v>
      </c>
      <c r="W10" s="261">
        <f>ROUND(basisjaarlonen!W10*index!$O$7,2)</f>
        <v>29631.25</v>
      </c>
      <c r="X10" s="261">
        <f>ROUND(basisjaarlonen!X10*index!$O$7,2)</f>
        <v>29610.31</v>
      </c>
      <c r="Y10" s="261">
        <f>ROUND(basisjaarlonen!Y10*index!$O$7,2)</f>
        <v>31237.65</v>
      </c>
      <c r="Z10" s="261">
        <f>ROUND(basisjaarlonen!Z10*index!$O$7,2)</f>
        <v>30702.32</v>
      </c>
      <c r="AA10" s="261">
        <f>ROUND(basisjaarlonen!AA10*index!$O$7,2)</f>
        <v>28101.72</v>
      </c>
      <c r="AB10" s="261">
        <f>ROUND(basisjaarlonen!AB10*index!$O$7,2)</f>
        <v>32002.75</v>
      </c>
      <c r="AC10" s="261">
        <f>ROUND(basisjaarlonen!AC10*index!$O$7,2)</f>
        <v>31186.799999999999</v>
      </c>
      <c r="AD10" s="261">
        <f>ROUND(basisjaarlonen!AD10*index!$O$7,2)</f>
        <v>33202.47</v>
      </c>
      <c r="AE10" s="261">
        <f>ROUND(basisjaarlonen!AE10*index!$O$7,2)</f>
        <v>36791.360000000001</v>
      </c>
      <c r="AF10" s="261">
        <f>ROUND(basisjaarlonen!AF10*index!$O$7,2)</f>
        <v>38351.65</v>
      </c>
      <c r="AG10" s="261">
        <f>ROUND(basisjaarlonen!AG10*index!$O$7,2)</f>
        <v>31773.35</v>
      </c>
      <c r="AH10" s="261">
        <f>ROUND(basisjaarlonen!AH10*index!$O$7,2)</f>
        <v>33930.71</v>
      </c>
      <c r="AI10" s="261">
        <f>ROUND(basisjaarlonen!AI10*index!$O$7,2)</f>
        <v>32844.410000000003</v>
      </c>
      <c r="AJ10" s="261">
        <f>ROUND(basisjaarlonen!AJ10*index!$O$7,2)</f>
        <v>34944.949999999997</v>
      </c>
      <c r="AK10" s="261">
        <f>ROUND(basisjaarlonen!AK10*index!$O$7,2)</f>
        <v>36791.269999999997</v>
      </c>
      <c r="AL10" s="261">
        <f>ROUND(basisjaarlonen!AL10*index!$O$7,2)</f>
        <v>40016.07</v>
      </c>
      <c r="AM10" s="261">
        <f>ROUND(basisjaarlonen!AM10*index!$O$7,2)</f>
        <v>36583.360000000001</v>
      </c>
      <c r="AN10" s="261">
        <f>ROUND(basisjaarlonen!AN10*index!$O$7,2)</f>
        <v>36271.25</v>
      </c>
      <c r="AO10" s="261">
        <f>ROUND(basisjaarlonen!AO10*index!$O$7,2)</f>
        <v>38950.42</v>
      </c>
      <c r="AP10" s="261">
        <f>ROUND(basisjaarlonen!AP10*index!$O$7,2)</f>
        <v>37519.61</v>
      </c>
      <c r="AQ10" s="261">
        <f>ROUND(basisjaarlonen!AQ10*index!$O$7,2)</f>
        <v>36349.49</v>
      </c>
      <c r="AR10" s="261">
        <f>ROUND(basisjaarlonen!AR10*index!$O$7,2)</f>
        <v>40016.07</v>
      </c>
      <c r="AS10" s="261">
        <f>ROUND(basisjaarlonen!AS10*index!$O$7,2)</f>
        <v>40483.879999999997</v>
      </c>
      <c r="AT10" s="261">
        <f>ROUND(basisjaarlonen!AT10*index!$O$7,2)</f>
        <v>41220.339999999997</v>
      </c>
      <c r="AU10" s="261">
        <f>ROUND(basisjaarlonen!AU10*index!$O$7,2)</f>
        <v>41966.41</v>
      </c>
      <c r="AV10" s="261">
        <f>ROUND(basisjaarlonen!AV10*index!$O$7,2)</f>
        <v>45126.63</v>
      </c>
      <c r="AW10" s="261">
        <f>ROUND(basisjaarlonen!AW10*index!$O$7,2)</f>
        <v>43527.5</v>
      </c>
      <c r="AX10" s="261">
        <f>ROUND(basisjaarlonen!AX10*index!$O$7,2)</f>
        <v>41030.53</v>
      </c>
      <c r="AY10" s="261">
        <f>ROUND(basisjaarlonen!AY10*index!$O$7,2)</f>
        <v>46427</v>
      </c>
      <c r="AZ10" s="261">
        <f>ROUND(basisjaarlonen!AZ10*index!$O$7,2)</f>
        <v>42590.98</v>
      </c>
      <c r="BA10" s="261">
        <f>ROUND(basisjaarlonen!BA10*index!$O$7,2)</f>
        <v>47467.08</v>
      </c>
      <c r="BB10" s="261">
        <f>ROUND(basisjaarlonen!BB10*index!$O$7,2)</f>
        <v>54215.75</v>
      </c>
      <c r="BC10" s="261">
        <f>ROUND(basisjaarlonen!BC10*index!$O$7,2)</f>
        <v>51602.080000000002</v>
      </c>
      <c r="BD10" s="261">
        <f>ROUND(basisjaarlonen!BD10*index!$O$7,2)</f>
        <v>52928.29</v>
      </c>
      <c r="BE10" s="261">
        <f>ROUND(basisjaarlonen!BE10*index!$O$7,2)</f>
        <v>53630.39</v>
      </c>
      <c r="BF10" s="261">
        <f>ROUND(basisjaarlonen!BF10*index!$O$7,2)</f>
        <v>56309.13</v>
      </c>
      <c r="BG10" s="261">
        <f>ROUND(basisjaarlonen!BG10*index!$O$7,2)</f>
        <v>60067.16</v>
      </c>
      <c r="BH10" s="261">
        <f>ROUND(basisjaarlonen!BH10*index!$O$7,2)</f>
        <v>59091.8</v>
      </c>
      <c r="BI10" s="261">
        <f>ROUND(basisjaarlonen!BI10*index!$O$7,2)</f>
        <v>64124.17</v>
      </c>
      <c r="BJ10" s="261">
        <f>ROUND(basisjaarlonen!BJ10*index!$O$7,2)</f>
        <v>65684.460000000006</v>
      </c>
      <c r="BK10" s="261">
        <f>ROUND(basisjaarlonen!BK10*index!$O$7,2)</f>
        <v>67244.88</v>
      </c>
      <c r="BL10" s="261">
        <f>ROUND(basisjaarlonen!BL10*index!$O$7,2)</f>
        <v>71145.88</v>
      </c>
      <c r="BM10" s="261">
        <f>ROUND(basisjaarlonen!BM10*index!$O$7,2)</f>
        <v>74266.59</v>
      </c>
      <c r="BN10" s="261">
        <f>ROUND(basisjaarlonen!BN10*index!$O$7,2)</f>
        <v>43526.94</v>
      </c>
      <c r="BO10" s="261">
        <f>ROUND(basisjaarlonen!BO10*index!$O$7,2)</f>
        <v>44775.21</v>
      </c>
      <c r="BP10" s="261">
        <f>ROUND(basisjaarlonen!BP10*index!$O$7,2)</f>
        <v>68481.39</v>
      </c>
    </row>
    <row r="11" spans="1:68" x14ac:dyDescent="0.2">
      <c r="A11" s="260">
        <v>9</v>
      </c>
      <c r="B11" s="261">
        <f>ROUND(basisjaarlonen!B11*index!$O$7,2)</f>
        <v>23873.01</v>
      </c>
      <c r="C11" s="261">
        <f>ROUND(basisjaarlonen!C11*index!$O$7,2)</f>
        <v>25100</v>
      </c>
      <c r="D11" s="261">
        <f>ROUND(basisjaarlonen!D11*index!$O$7,2)</f>
        <v>25676.59</v>
      </c>
      <c r="E11" s="261">
        <f>ROUND(basisjaarlonen!E11*index!$O$7,2)</f>
        <v>25015.75</v>
      </c>
      <c r="F11" s="261">
        <f>ROUND(basisjaarlonen!F11*index!$O$7,2)</f>
        <v>25784.99</v>
      </c>
      <c r="G11" s="261">
        <f>ROUND(basisjaarlonen!G11*index!$O$7,2)</f>
        <v>26362.2</v>
      </c>
      <c r="H11" s="261">
        <f>ROUND(basisjaarlonen!H11*index!$O$7,2)</f>
        <v>27614.14</v>
      </c>
      <c r="I11" s="261">
        <f>ROUND(basisjaarlonen!I11*index!$O$7,2)</f>
        <v>26651.78</v>
      </c>
      <c r="J11" s="261">
        <f>ROUND(basisjaarlonen!J11*index!$O$7,2)</f>
        <v>26916.41</v>
      </c>
      <c r="K11" s="261">
        <f>ROUND(basisjaarlonen!K11*index!$O$7,2)</f>
        <v>27614.06</v>
      </c>
      <c r="L11" s="261">
        <f>ROUND(basisjaarlonen!L11*index!$O$7,2)</f>
        <v>29402.17</v>
      </c>
      <c r="M11" s="261">
        <f>ROUND(basisjaarlonen!M11*index!$O$7,2)</f>
        <v>28059.15</v>
      </c>
      <c r="N11" s="261">
        <f>ROUND(basisjaarlonen!N11*index!$O$7,2)</f>
        <v>28407.99</v>
      </c>
      <c r="O11" s="261">
        <f>ROUND(basisjaarlonen!O11*index!$O$7,2)</f>
        <v>30319.68</v>
      </c>
      <c r="P11" s="261">
        <f>ROUND(basisjaarlonen!P11*index!$O$7,2)</f>
        <v>30549.19</v>
      </c>
      <c r="Q11" s="261">
        <f>ROUND(basisjaarlonen!Q11*index!$O$7,2)</f>
        <v>30778.74</v>
      </c>
      <c r="R11" s="261">
        <f>ROUND(basisjaarlonen!R11*index!$O$7,2)</f>
        <v>29019.31</v>
      </c>
      <c r="S11" s="261">
        <f>ROUND(basisjaarlonen!S11*index!$O$7,2)</f>
        <v>32232.52</v>
      </c>
      <c r="T11" s="261">
        <f>ROUND(basisjaarlonen!T11*index!$O$7,2)</f>
        <v>31084.75</v>
      </c>
      <c r="U11" s="261">
        <f>ROUND(basisjaarlonen!U11*index!$O$7,2)</f>
        <v>31696.71</v>
      </c>
      <c r="V11" s="261">
        <f>ROUND(basisjaarlonen!V11*index!$O$7,2)</f>
        <v>34138.769999999997</v>
      </c>
      <c r="W11" s="261">
        <f>ROUND(basisjaarlonen!W11*index!$O$7,2)</f>
        <v>30090.31</v>
      </c>
      <c r="X11" s="261">
        <f>ROUND(basisjaarlonen!X11*index!$O$7,2)</f>
        <v>29742.58</v>
      </c>
      <c r="Y11" s="261">
        <f>ROUND(basisjaarlonen!Y11*index!$O$7,2)</f>
        <v>32461.74</v>
      </c>
      <c r="Z11" s="261">
        <f>ROUND(basisjaarlonen!Z11*index!$O$7,2)</f>
        <v>31161.37</v>
      </c>
      <c r="AA11" s="261">
        <f>ROUND(basisjaarlonen!AA11*index!$O$7,2)</f>
        <v>28637.16</v>
      </c>
      <c r="AB11" s="261">
        <f>ROUND(basisjaarlonen!AB11*index!$O$7,2)</f>
        <v>33228.53</v>
      </c>
      <c r="AC11" s="261">
        <f>ROUND(basisjaarlonen!AC11*index!$O$7,2)</f>
        <v>31645.89</v>
      </c>
      <c r="AD11" s="261">
        <f>ROUND(basisjaarlonen!AD11*index!$O$7,2)</f>
        <v>34138.68</v>
      </c>
      <c r="AE11" s="261">
        <f>ROUND(basisjaarlonen!AE11*index!$O$7,2)</f>
        <v>37727.58</v>
      </c>
      <c r="AF11" s="261">
        <f>ROUND(basisjaarlonen!AF11*index!$O$7,2)</f>
        <v>39287.870000000003</v>
      </c>
      <c r="AG11" s="261">
        <f>ROUND(basisjaarlonen!AG11*index!$O$7,2)</f>
        <v>32232.49</v>
      </c>
      <c r="AH11" s="261">
        <f>ROUND(basisjaarlonen!AH11*index!$O$7,2)</f>
        <v>35179.019999999997</v>
      </c>
      <c r="AI11" s="261">
        <f>ROUND(basisjaarlonen!AI11*index!$O$7,2)</f>
        <v>33306.720000000001</v>
      </c>
      <c r="AJ11" s="261">
        <f>ROUND(basisjaarlonen!AJ11*index!$O$7,2)</f>
        <v>36193.31</v>
      </c>
      <c r="AK11" s="261">
        <f>ROUND(basisjaarlonen!AK11*index!$O$7,2)</f>
        <v>37727.49</v>
      </c>
      <c r="AL11" s="261">
        <f>ROUND(basisjaarlonen!AL11*index!$O$7,2)</f>
        <v>40952.25</v>
      </c>
      <c r="AM11" s="261">
        <f>ROUND(basisjaarlonen!AM11*index!$O$7,2)</f>
        <v>37675.65</v>
      </c>
      <c r="AN11" s="261">
        <f>ROUND(basisjaarlonen!AN11*index!$O$7,2)</f>
        <v>37519.57</v>
      </c>
      <c r="AO11" s="261">
        <f>ROUND(basisjaarlonen!AO11*index!$O$7,2)</f>
        <v>40198.69</v>
      </c>
      <c r="AP11" s="261">
        <f>ROUND(basisjaarlonen!AP11*index!$O$7,2)</f>
        <v>38767.97</v>
      </c>
      <c r="AQ11" s="261">
        <f>ROUND(basisjaarlonen!AQ11*index!$O$7,2)</f>
        <v>36817.71</v>
      </c>
      <c r="AR11" s="261">
        <f>ROUND(basisjaarlonen!AR11*index!$O$7,2)</f>
        <v>40952.25</v>
      </c>
      <c r="AS11" s="261">
        <f>ROUND(basisjaarlonen!AS11*index!$O$7,2)</f>
        <v>41420.06</v>
      </c>
      <c r="AT11" s="261">
        <f>ROUND(basisjaarlonen!AT11*index!$O$7,2)</f>
        <v>42279.26</v>
      </c>
      <c r="AU11" s="261">
        <f>ROUND(basisjaarlonen!AU11*index!$O$7,2)</f>
        <v>43214.77</v>
      </c>
      <c r="AV11" s="261">
        <f>ROUND(basisjaarlonen!AV11*index!$O$7,2)</f>
        <v>46804.03</v>
      </c>
      <c r="AW11" s="261">
        <f>ROUND(basisjaarlonen!AW11*index!$O$7,2)</f>
        <v>44775.81</v>
      </c>
      <c r="AX11" s="261">
        <f>ROUND(basisjaarlonen!AX11*index!$O$7,2)</f>
        <v>42278.89</v>
      </c>
      <c r="AY11" s="261">
        <f>ROUND(basisjaarlonen!AY11*index!$O$7,2)</f>
        <v>48104.49</v>
      </c>
      <c r="AZ11" s="261">
        <f>ROUND(basisjaarlonen!AZ11*index!$O$7,2)</f>
        <v>43839.25</v>
      </c>
      <c r="BA11" s="261">
        <f>ROUND(basisjaarlonen!BA11*index!$O$7,2)</f>
        <v>49144.5</v>
      </c>
      <c r="BB11" s="261">
        <f>ROUND(basisjaarlonen!BB11*index!$O$7,2)</f>
        <v>54215.75</v>
      </c>
      <c r="BC11" s="261">
        <f>ROUND(basisjaarlonen!BC11*index!$O$7,2)</f>
        <v>53279.54</v>
      </c>
      <c r="BD11" s="261">
        <f>ROUND(basisjaarlonen!BD11*index!$O$7,2)</f>
        <v>54605.75</v>
      </c>
      <c r="BE11" s="261">
        <f>ROUND(basisjaarlonen!BE11*index!$O$7,2)</f>
        <v>55541.83</v>
      </c>
      <c r="BF11" s="261">
        <f>ROUND(basisjaarlonen!BF11*index!$O$7,2)</f>
        <v>57986.55</v>
      </c>
      <c r="BG11" s="261">
        <f>ROUND(basisjaarlonen!BG11*index!$O$7,2)</f>
        <v>60067.16</v>
      </c>
      <c r="BH11" s="261">
        <f>ROUND(basisjaarlonen!BH11*index!$O$7,2)</f>
        <v>61003.21</v>
      </c>
      <c r="BI11" s="261">
        <f>ROUND(basisjaarlonen!BI11*index!$O$7,2)</f>
        <v>64124.17</v>
      </c>
      <c r="BJ11" s="261">
        <f>ROUND(basisjaarlonen!BJ11*index!$O$7,2)</f>
        <v>68025.119999999995</v>
      </c>
      <c r="BK11" s="261">
        <f>ROUND(basisjaarlonen!BK11*index!$O$7,2)</f>
        <v>67244.88</v>
      </c>
      <c r="BL11" s="261">
        <f>ROUND(basisjaarlonen!BL11*index!$O$7,2)</f>
        <v>71145.88</v>
      </c>
      <c r="BM11" s="261">
        <f>ROUND(basisjaarlonen!BM11*index!$O$7,2)</f>
        <v>74266.59</v>
      </c>
      <c r="BN11" s="261">
        <f>ROUND(basisjaarlonen!BN11*index!$O$7,2)</f>
        <v>44775.26</v>
      </c>
      <c r="BO11" s="261">
        <f>ROUND(basisjaarlonen!BO11*index!$O$7,2)</f>
        <v>46023.54</v>
      </c>
      <c r="BP11" s="261">
        <f>ROUND(basisjaarlonen!BP11*index!$O$7,2)</f>
        <v>68481.39</v>
      </c>
    </row>
    <row r="12" spans="1:68" x14ac:dyDescent="0.2">
      <c r="A12" s="260">
        <v>10</v>
      </c>
      <c r="B12" s="261">
        <f>ROUND(basisjaarlonen!B12*index!$O$7,2)</f>
        <v>24613.99</v>
      </c>
      <c r="C12" s="261">
        <f>ROUND(basisjaarlonen!C12*index!$O$7,2)</f>
        <v>25948.46</v>
      </c>
      <c r="D12" s="261">
        <f>ROUND(basisjaarlonen!D12*index!$O$7,2)</f>
        <v>26610.43</v>
      </c>
      <c r="E12" s="261">
        <f>ROUND(basisjaarlonen!E12*index!$O$7,2)</f>
        <v>25761.56</v>
      </c>
      <c r="F12" s="261">
        <f>ROUND(basisjaarlonen!F12*index!$O$7,2)</f>
        <v>26575.07</v>
      </c>
      <c r="G12" s="261">
        <f>ROUND(basisjaarlonen!G12*index!$O$7,2)</f>
        <v>27299</v>
      </c>
      <c r="H12" s="261">
        <f>ROUND(basisjaarlonen!H12*index!$O$7,2)</f>
        <v>28549.01</v>
      </c>
      <c r="I12" s="261">
        <f>ROUND(basisjaarlonen!I12*index!$O$7,2)</f>
        <v>27592.62</v>
      </c>
      <c r="J12" s="261">
        <f>ROUND(basisjaarlonen!J12*index!$O$7,2)</f>
        <v>27860.45</v>
      </c>
      <c r="K12" s="261">
        <f>ROUND(basisjaarlonen!K12*index!$O$7,2)</f>
        <v>28548.93</v>
      </c>
      <c r="L12" s="261">
        <f>ROUND(basisjaarlonen!L12*index!$O$7,2)</f>
        <v>30549.74</v>
      </c>
      <c r="M12" s="261">
        <f>ROUND(basisjaarlonen!M12*index!$O$7,2)</f>
        <v>29007.98</v>
      </c>
      <c r="N12" s="261">
        <f>ROUND(basisjaarlonen!N12*index!$O$7,2)</f>
        <v>29352.240000000002</v>
      </c>
      <c r="O12" s="261">
        <f>ROUND(basisjaarlonen!O12*index!$O$7,2)</f>
        <v>30931.69</v>
      </c>
      <c r="P12" s="261">
        <f>ROUND(basisjaarlonen!P12*index!$O$7,2)</f>
        <v>31161.200000000001</v>
      </c>
      <c r="Q12" s="261">
        <f>ROUND(basisjaarlonen!Q12*index!$O$7,2)</f>
        <v>31390.71</v>
      </c>
      <c r="R12" s="261">
        <f>ROUND(basisjaarlonen!R12*index!$O$7,2)</f>
        <v>29631.29</v>
      </c>
      <c r="S12" s="261">
        <f>ROUND(basisjaarlonen!S12*index!$O$7,2)</f>
        <v>32844.49</v>
      </c>
      <c r="T12" s="261">
        <f>ROUND(basisjaarlonen!T12*index!$O$7,2)</f>
        <v>31696.71</v>
      </c>
      <c r="U12" s="261">
        <f>ROUND(basisjaarlonen!U12*index!$O$7,2)</f>
        <v>32308.77</v>
      </c>
      <c r="V12" s="261">
        <f>ROUND(basisjaarlonen!V12*index!$O$7,2)</f>
        <v>34762.83</v>
      </c>
      <c r="W12" s="261">
        <f>ROUND(basisjaarlonen!W12*index!$O$7,2)</f>
        <v>30702.35</v>
      </c>
      <c r="X12" s="261">
        <f>ROUND(basisjaarlonen!X12*index!$O$7,2)</f>
        <v>30527.77</v>
      </c>
      <c r="Y12" s="261">
        <f>ROUND(basisjaarlonen!Y12*index!$O$7,2)</f>
        <v>33073.78</v>
      </c>
      <c r="Z12" s="261">
        <f>ROUND(basisjaarlonen!Z12*index!$O$7,2)</f>
        <v>31773.35</v>
      </c>
      <c r="AA12" s="261">
        <f>ROUND(basisjaarlonen!AA12*index!$O$7,2)</f>
        <v>29784.76</v>
      </c>
      <c r="AB12" s="261">
        <f>ROUND(basisjaarlonen!AB12*index!$O$7,2)</f>
        <v>33852.61</v>
      </c>
      <c r="AC12" s="261">
        <f>ROUND(basisjaarlonen!AC12*index!$O$7,2)</f>
        <v>32257.9</v>
      </c>
      <c r="AD12" s="261">
        <f>ROUND(basisjaarlonen!AD12*index!$O$7,2)</f>
        <v>34762.74</v>
      </c>
      <c r="AE12" s="261">
        <f>ROUND(basisjaarlonen!AE12*index!$O$7,2)</f>
        <v>38351.65</v>
      </c>
      <c r="AF12" s="261">
        <f>ROUND(basisjaarlonen!AF12*index!$O$7,2)</f>
        <v>39287.870000000003</v>
      </c>
      <c r="AG12" s="261">
        <f>ROUND(basisjaarlonen!AG12*index!$O$7,2)</f>
        <v>32844.44</v>
      </c>
      <c r="AH12" s="261">
        <f>ROUND(basisjaarlonen!AH12*index!$O$7,2)</f>
        <v>35803.15</v>
      </c>
      <c r="AI12" s="261">
        <f>ROUND(basisjaarlonen!AI12*index!$O$7,2)</f>
        <v>33930.83</v>
      </c>
      <c r="AJ12" s="261">
        <f>ROUND(basisjaarlonen!AJ12*index!$O$7,2)</f>
        <v>36817.42</v>
      </c>
      <c r="AK12" s="261">
        <f>ROUND(basisjaarlonen!AK12*index!$O$7,2)</f>
        <v>38351.57</v>
      </c>
      <c r="AL12" s="261">
        <f>ROUND(basisjaarlonen!AL12*index!$O$7,2)</f>
        <v>41576.36</v>
      </c>
      <c r="AM12" s="261">
        <f>ROUND(basisjaarlonen!AM12*index!$O$7,2)</f>
        <v>38143.800000000003</v>
      </c>
      <c r="AN12" s="261">
        <f>ROUND(basisjaarlonen!AN12*index!$O$7,2)</f>
        <v>38143.68</v>
      </c>
      <c r="AO12" s="261">
        <f>ROUND(basisjaarlonen!AO12*index!$O$7,2)</f>
        <v>40822.82</v>
      </c>
      <c r="AP12" s="261">
        <f>ROUND(basisjaarlonen!AP12*index!$O$7,2)</f>
        <v>39392.04</v>
      </c>
      <c r="AQ12" s="261">
        <f>ROUND(basisjaarlonen!AQ12*index!$O$7,2)</f>
        <v>37441.79</v>
      </c>
      <c r="AR12" s="261">
        <f>ROUND(basisjaarlonen!AR12*index!$O$7,2)</f>
        <v>41576.36</v>
      </c>
      <c r="AS12" s="261">
        <f>ROUND(basisjaarlonen!AS12*index!$O$7,2)</f>
        <v>42044.17</v>
      </c>
      <c r="AT12" s="261">
        <f>ROUND(basisjaarlonen!AT12*index!$O$7,2)</f>
        <v>42903.38</v>
      </c>
      <c r="AU12" s="261">
        <f>ROUND(basisjaarlonen!AU12*index!$O$7,2)</f>
        <v>43838.879999999997</v>
      </c>
      <c r="AV12" s="261">
        <f>ROUND(basisjaarlonen!AV12*index!$O$7,2)</f>
        <v>47428.160000000003</v>
      </c>
      <c r="AW12" s="261">
        <f>ROUND(basisjaarlonen!AW12*index!$O$7,2)</f>
        <v>45399.92</v>
      </c>
      <c r="AX12" s="261">
        <f>ROUND(basisjaarlonen!AX12*index!$O$7,2)</f>
        <v>42903</v>
      </c>
      <c r="AY12" s="261">
        <f>ROUND(basisjaarlonen!AY12*index!$O$7,2)</f>
        <v>48728.56</v>
      </c>
      <c r="AZ12" s="261">
        <f>ROUND(basisjaarlonen!AZ12*index!$O$7,2)</f>
        <v>44463.38</v>
      </c>
      <c r="BA12" s="261">
        <f>ROUND(basisjaarlonen!BA12*index!$O$7,2)</f>
        <v>49144.5</v>
      </c>
      <c r="BB12" s="261">
        <f>ROUND(basisjaarlonen!BB12*index!$O$7,2)</f>
        <v>56556.32</v>
      </c>
      <c r="BC12" s="261">
        <f>ROUND(basisjaarlonen!BC12*index!$O$7,2)</f>
        <v>53279.54</v>
      </c>
      <c r="BD12" s="261">
        <f>ROUND(basisjaarlonen!BD12*index!$O$7,2)</f>
        <v>54605.75</v>
      </c>
      <c r="BE12" s="261">
        <f>ROUND(basisjaarlonen!BE12*index!$O$7,2)</f>
        <v>55541.83</v>
      </c>
      <c r="BF12" s="261">
        <f>ROUND(basisjaarlonen!BF12*index!$O$7,2)</f>
        <v>57986.55</v>
      </c>
      <c r="BG12" s="261">
        <f>ROUND(basisjaarlonen!BG12*index!$O$7,2)</f>
        <v>62407.83</v>
      </c>
      <c r="BH12" s="261">
        <f>ROUND(basisjaarlonen!BH12*index!$O$7,2)</f>
        <v>61003.21</v>
      </c>
      <c r="BI12" s="261">
        <f>ROUND(basisjaarlonen!BI12*index!$O$7,2)</f>
        <v>66464.789999999994</v>
      </c>
      <c r="BJ12" s="261">
        <f>ROUND(basisjaarlonen!BJ12*index!$O$7,2)</f>
        <v>68025.119999999995</v>
      </c>
      <c r="BK12" s="261">
        <f>ROUND(basisjaarlonen!BK12*index!$O$7,2)</f>
        <v>69585.47</v>
      </c>
      <c r="BL12" s="261">
        <f>ROUND(basisjaarlonen!BL12*index!$O$7,2)</f>
        <v>73486.47</v>
      </c>
      <c r="BM12" s="261">
        <f>ROUND(basisjaarlonen!BM12*index!$O$7,2)</f>
        <v>76607.240000000005</v>
      </c>
      <c r="BN12" s="261">
        <f>ROUND(basisjaarlonen!BN12*index!$O$7,2)</f>
        <v>45399.38</v>
      </c>
      <c r="BO12" s="261">
        <f>ROUND(basisjaarlonen!BO12*index!$O$7,2)</f>
        <v>46647.65</v>
      </c>
      <c r="BP12" s="261">
        <f>ROUND(basisjaarlonen!BP12*index!$O$7,2)</f>
        <v>70810.539999999994</v>
      </c>
    </row>
    <row r="13" spans="1:68" x14ac:dyDescent="0.2">
      <c r="A13" s="260">
        <v>11</v>
      </c>
      <c r="B13" s="261">
        <f>ROUND(basisjaarlonen!B13*index!$O$7,2)</f>
        <v>24734.28</v>
      </c>
      <c r="C13" s="261">
        <f>ROUND(basisjaarlonen!C13*index!$O$7,2)</f>
        <v>26219.09</v>
      </c>
      <c r="D13" s="261">
        <f>ROUND(basisjaarlonen!D13*index!$O$7,2)</f>
        <v>26887.17</v>
      </c>
      <c r="E13" s="261">
        <f>ROUND(basisjaarlonen!E13*index!$O$7,2)</f>
        <v>25881.9</v>
      </c>
      <c r="F13" s="261">
        <f>ROUND(basisjaarlonen!F13*index!$O$7,2)</f>
        <v>26707.39</v>
      </c>
      <c r="G13" s="261">
        <f>ROUND(basisjaarlonen!G13*index!$O$7,2)</f>
        <v>27575.72</v>
      </c>
      <c r="H13" s="261">
        <f>ROUND(basisjaarlonen!H13*index!$O$7,2)</f>
        <v>28837.67</v>
      </c>
      <c r="I13" s="261">
        <f>ROUND(basisjaarlonen!I13*index!$O$7,2)</f>
        <v>27881.27</v>
      </c>
      <c r="J13" s="261">
        <f>ROUND(basisjaarlonen!J13*index!$O$7,2)</f>
        <v>28149.03</v>
      </c>
      <c r="K13" s="261">
        <f>ROUND(basisjaarlonen!K13*index!$O$7,2)</f>
        <v>28837.58</v>
      </c>
      <c r="L13" s="261">
        <f>ROUND(basisjaarlonen!L13*index!$O$7,2)</f>
        <v>31085.21</v>
      </c>
      <c r="M13" s="261">
        <f>ROUND(basisjaarlonen!M13*index!$O$7,2)</f>
        <v>29296.63</v>
      </c>
      <c r="N13" s="261">
        <f>ROUND(basisjaarlonen!N13*index!$O$7,2)</f>
        <v>29640.81</v>
      </c>
      <c r="O13" s="261">
        <f>ROUND(basisjaarlonen!O13*index!$O$7,2)</f>
        <v>32002.75</v>
      </c>
      <c r="P13" s="261">
        <f>ROUND(basisjaarlonen!P13*index!$O$7,2)</f>
        <v>32232.26</v>
      </c>
      <c r="Q13" s="261">
        <f>ROUND(basisjaarlonen!Q13*index!$O$7,2)</f>
        <v>32461.74</v>
      </c>
      <c r="R13" s="261">
        <f>ROUND(basisjaarlonen!R13*index!$O$7,2)</f>
        <v>30243.3</v>
      </c>
      <c r="S13" s="261">
        <f>ROUND(basisjaarlonen!S13*index!$O$7,2)</f>
        <v>33462.68</v>
      </c>
      <c r="T13" s="261">
        <f>ROUND(basisjaarlonen!T13*index!$O$7,2)</f>
        <v>32767.79</v>
      </c>
      <c r="U13" s="261">
        <f>ROUND(basisjaarlonen!U13*index!$O$7,2)</f>
        <v>33384.57</v>
      </c>
      <c r="V13" s="261">
        <f>ROUND(basisjaarlonen!V13*index!$O$7,2)</f>
        <v>35699.01</v>
      </c>
      <c r="W13" s="261">
        <f>ROUND(basisjaarlonen!W13*index!$O$7,2)</f>
        <v>31314.33</v>
      </c>
      <c r="X13" s="261">
        <f>ROUND(basisjaarlonen!X13*index!$O$7,2)</f>
        <v>30660.12</v>
      </c>
      <c r="Y13" s="261">
        <f>ROUND(basisjaarlonen!Y13*index!$O$7,2)</f>
        <v>34164.699999999997</v>
      </c>
      <c r="Z13" s="261">
        <f>ROUND(basisjaarlonen!Z13*index!$O$7,2)</f>
        <v>32385.41</v>
      </c>
      <c r="AA13" s="261">
        <f>ROUND(basisjaarlonen!AA13*index!$O$7,2)</f>
        <v>30320.23</v>
      </c>
      <c r="AB13" s="261">
        <f>ROUND(basisjaarlonen!AB13*index!$O$7,2)</f>
        <v>34944.9</v>
      </c>
      <c r="AC13" s="261">
        <f>ROUND(basisjaarlonen!AC13*index!$O$7,2)</f>
        <v>32869.93</v>
      </c>
      <c r="AD13" s="261">
        <f>ROUND(basisjaarlonen!AD13*index!$O$7,2)</f>
        <v>35698.93</v>
      </c>
      <c r="AE13" s="261">
        <f>ROUND(basisjaarlonen!AE13*index!$O$7,2)</f>
        <v>39287.870000000003</v>
      </c>
      <c r="AF13" s="261">
        <f>ROUND(basisjaarlonen!AF13*index!$O$7,2)</f>
        <v>40224.04</v>
      </c>
      <c r="AG13" s="261">
        <f>ROUND(basisjaarlonen!AG13*index!$O$7,2)</f>
        <v>33462.65</v>
      </c>
      <c r="AH13" s="261">
        <f>ROUND(basisjaarlonen!AH13*index!$O$7,2)</f>
        <v>36895.410000000003</v>
      </c>
      <c r="AI13" s="261">
        <f>ROUND(basisjaarlonen!AI13*index!$O$7,2)</f>
        <v>34554.910000000003</v>
      </c>
      <c r="AJ13" s="261">
        <f>ROUND(basisjaarlonen!AJ13*index!$O$7,2)</f>
        <v>37909.65</v>
      </c>
      <c r="AK13" s="261">
        <f>ROUND(basisjaarlonen!AK13*index!$O$7,2)</f>
        <v>39287.79</v>
      </c>
      <c r="AL13" s="261">
        <f>ROUND(basisjaarlonen!AL13*index!$O$7,2)</f>
        <v>42512.58</v>
      </c>
      <c r="AM13" s="261">
        <f>ROUND(basisjaarlonen!AM13*index!$O$7,2)</f>
        <v>39236.120000000003</v>
      </c>
      <c r="AN13" s="261">
        <f>ROUND(basisjaarlonen!AN13*index!$O$7,2)</f>
        <v>39236</v>
      </c>
      <c r="AO13" s="261">
        <f>ROUND(basisjaarlonen!AO13*index!$O$7,2)</f>
        <v>42071.12</v>
      </c>
      <c r="AP13" s="261">
        <f>ROUND(basisjaarlonen!AP13*index!$O$7,2)</f>
        <v>40484.36</v>
      </c>
      <c r="AQ13" s="261">
        <f>ROUND(basisjaarlonen!AQ13*index!$O$7,2)</f>
        <v>38065.919999999998</v>
      </c>
      <c r="AR13" s="261">
        <f>ROUND(basisjaarlonen!AR13*index!$O$7,2)</f>
        <v>42512.58</v>
      </c>
      <c r="AS13" s="261">
        <f>ROUND(basisjaarlonen!AS13*index!$O$7,2)</f>
        <v>42980.34</v>
      </c>
      <c r="AT13" s="261">
        <f>ROUND(basisjaarlonen!AT13*index!$O$7,2)</f>
        <v>43962.3</v>
      </c>
      <c r="AU13" s="261">
        <f>ROUND(basisjaarlonen!AU13*index!$O$7,2)</f>
        <v>45087.199999999997</v>
      </c>
      <c r="AV13" s="261">
        <f>ROUND(basisjaarlonen!AV13*index!$O$7,2)</f>
        <v>49105.62</v>
      </c>
      <c r="AW13" s="261">
        <f>ROUND(basisjaarlonen!AW13*index!$O$7,2)</f>
        <v>46648.25</v>
      </c>
      <c r="AX13" s="261">
        <f>ROUND(basisjaarlonen!AX13*index!$O$7,2)</f>
        <v>43995.26</v>
      </c>
      <c r="AY13" s="261">
        <f>ROUND(basisjaarlonen!AY13*index!$O$7,2)</f>
        <v>50405.97</v>
      </c>
      <c r="AZ13" s="261">
        <f>ROUND(basisjaarlonen!AZ13*index!$O$7,2)</f>
        <v>45555.64</v>
      </c>
      <c r="BA13" s="261">
        <f>ROUND(basisjaarlonen!BA13*index!$O$7,2)</f>
        <v>50821.96</v>
      </c>
      <c r="BB13" s="261">
        <f>ROUND(basisjaarlonen!BB13*index!$O$7,2)</f>
        <v>56556.32</v>
      </c>
      <c r="BC13" s="261">
        <f>ROUND(basisjaarlonen!BC13*index!$O$7,2)</f>
        <v>54956.94</v>
      </c>
      <c r="BD13" s="261">
        <f>ROUND(basisjaarlonen!BD13*index!$O$7,2)</f>
        <v>56283.15</v>
      </c>
      <c r="BE13" s="261">
        <f>ROUND(basisjaarlonen!BE13*index!$O$7,2)</f>
        <v>57453.32</v>
      </c>
      <c r="BF13" s="261">
        <f>ROUND(basisjaarlonen!BF13*index!$O$7,2)</f>
        <v>59664.01</v>
      </c>
      <c r="BG13" s="261">
        <f>ROUND(basisjaarlonen!BG13*index!$O$7,2)</f>
        <v>62407.83</v>
      </c>
      <c r="BH13" s="261">
        <f>ROUND(basisjaarlonen!BH13*index!$O$7,2)</f>
        <v>62914.7</v>
      </c>
      <c r="BI13" s="261">
        <f>ROUND(basisjaarlonen!BI13*index!$O$7,2)</f>
        <v>66464.789999999994</v>
      </c>
      <c r="BJ13" s="261">
        <f>ROUND(basisjaarlonen!BJ13*index!$O$7,2)</f>
        <v>70365.759999999995</v>
      </c>
      <c r="BK13" s="261">
        <f>ROUND(basisjaarlonen!BK13*index!$O$7,2)</f>
        <v>69585.47</v>
      </c>
      <c r="BL13" s="261">
        <f>ROUND(basisjaarlonen!BL13*index!$O$7,2)</f>
        <v>73486.47</v>
      </c>
      <c r="BM13" s="261">
        <f>ROUND(basisjaarlonen!BM13*index!$O$7,2)</f>
        <v>76607.240000000005</v>
      </c>
      <c r="BN13" s="261">
        <f>ROUND(basisjaarlonen!BN13*index!$O$7,2)</f>
        <v>46647.7</v>
      </c>
      <c r="BO13" s="261">
        <f>ROUND(basisjaarlonen!BO13*index!$O$7,2)</f>
        <v>47895.92</v>
      </c>
      <c r="BP13" s="261">
        <f>ROUND(basisjaarlonen!BP13*index!$O$7,2)</f>
        <v>70810.539999999994</v>
      </c>
    </row>
    <row r="14" spans="1:68" x14ac:dyDescent="0.2">
      <c r="A14" s="260">
        <v>12</v>
      </c>
      <c r="B14" s="261">
        <f>ROUND(basisjaarlonen!B14*index!$O$7,2)</f>
        <v>24854.63</v>
      </c>
      <c r="C14" s="261">
        <f>ROUND(basisjaarlonen!C14*index!$O$7,2)</f>
        <v>26489.69</v>
      </c>
      <c r="D14" s="261">
        <f>ROUND(basisjaarlonen!D14*index!$O$7,2)</f>
        <v>27163.9</v>
      </c>
      <c r="E14" s="261">
        <f>ROUND(basisjaarlonen!E14*index!$O$7,2)</f>
        <v>26002.23</v>
      </c>
      <c r="F14" s="261">
        <f>ROUND(basisjaarlonen!F14*index!$O$7,2)</f>
        <v>26839.69</v>
      </c>
      <c r="G14" s="261">
        <f>ROUND(basisjaarlonen!G14*index!$O$7,2)</f>
        <v>27852.41</v>
      </c>
      <c r="H14" s="261">
        <f>ROUND(basisjaarlonen!H14*index!$O$7,2)</f>
        <v>29126.32</v>
      </c>
      <c r="I14" s="261">
        <f>ROUND(basisjaarlonen!I14*index!$O$7,2)</f>
        <v>28169.93</v>
      </c>
      <c r="J14" s="261">
        <f>ROUND(basisjaarlonen!J14*index!$O$7,2)</f>
        <v>28437.72</v>
      </c>
      <c r="K14" s="261">
        <f>ROUND(basisjaarlonen!K14*index!$O$7,2)</f>
        <v>29126.25</v>
      </c>
      <c r="L14" s="261">
        <f>ROUND(basisjaarlonen!L14*index!$O$7,2)</f>
        <v>31620.720000000001</v>
      </c>
      <c r="M14" s="261">
        <f>ROUND(basisjaarlonen!M14*index!$O$7,2)</f>
        <v>29585.29</v>
      </c>
      <c r="N14" s="261">
        <f>ROUND(basisjaarlonen!N14*index!$O$7,2)</f>
        <v>29929.52</v>
      </c>
      <c r="O14" s="261">
        <f>ROUND(basisjaarlonen!O14*index!$O$7,2)</f>
        <v>32002.75</v>
      </c>
      <c r="P14" s="261">
        <f>ROUND(basisjaarlonen!P14*index!$O$7,2)</f>
        <v>32232.26</v>
      </c>
      <c r="Q14" s="261">
        <f>ROUND(basisjaarlonen!Q14*index!$O$7,2)</f>
        <v>32461.74</v>
      </c>
      <c r="R14" s="261">
        <f>ROUND(basisjaarlonen!R14*index!$O$7,2)</f>
        <v>30243.3</v>
      </c>
      <c r="S14" s="261">
        <f>ROUND(basisjaarlonen!S14*index!$O$7,2)</f>
        <v>33462.68</v>
      </c>
      <c r="T14" s="261">
        <f>ROUND(basisjaarlonen!T14*index!$O$7,2)</f>
        <v>32767.79</v>
      </c>
      <c r="U14" s="261">
        <f>ROUND(basisjaarlonen!U14*index!$O$7,2)</f>
        <v>33384.57</v>
      </c>
      <c r="V14" s="261">
        <f>ROUND(basisjaarlonen!V14*index!$O$7,2)</f>
        <v>35699.01</v>
      </c>
      <c r="W14" s="261">
        <f>ROUND(basisjaarlonen!W14*index!$O$7,2)</f>
        <v>31314.33</v>
      </c>
      <c r="X14" s="261">
        <f>ROUND(basisjaarlonen!X14*index!$O$7,2)</f>
        <v>30792.41</v>
      </c>
      <c r="Y14" s="261">
        <f>ROUND(basisjaarlonen!Y14*index!$O$7,2)</f>
        <v>34164.699999999997</v>
      </c>
      <c r="Z14" s="261">
        <f>ROUND(basisjaarlonen!Z14*index!$O$7,2)</f>
        <v>32385.41</v>
      </c>
      <c r="AA14" s="261">
        <f>ROUND(basisjaarlonen!AA14*index!$O$7,2)</f>
        <v>30855.75</v>
      </c>
      <c r="AB14" s="261">
        <f>ROUND(basisjaarlonen!AB14*index!$O$7,2)</f>
        <v>34944.9</v>
      </c>
      <c r="AC14" s="261">
        <f>ROUND(basisjaarlonen!AC14*index!$O$7,2)</f>
        <v>32869.93</v>
      </c>
      <c r="AD14" s="261">
        <f>ROUND(basisjaarlonen!AD14*index!$O$7,2)</f>
        <v>35698.93</v>
      </c>
      <c r="AE14" s="261">
        <f>ROUND(basisjaarlonen!AE14*index!$O$7,2)</f>
        <v>39287.870000000003</v>
      </c>
      <c r="AF14" s="261">
        <f>ROUND(basisjaarlonen!AF14*index!$O$7,2)</f>
        <v>40224.04</v>
      </c>
      <c r="AG14" s="261">
        <f>ROUND(basisjaarlonen!AG14*index!$O$7,2)</f>
        <v>33462.65</v>
      </c>
      <c r="AH14" s="261">
        <f>ROUND(basisjaarlonen!AH14*index!$O$7,2)</f>
        <v>36895.410000000003</v>
      </c>
      <c r="AI14" s="261">
        <f>ROUND(basisjaarlonen!AI14*index!$O$7,2)</f>
        <v>34554.910000000003</v>
      </c>
      <c r="AJ14" s="261">
        <f>ROUND(basisjaarlonen!AJ14*index!$O$7,2)</f>
        <v>37909.65</v>
      </c>
      <c r="AK14" s="261">
        <f>ROUND(basisjaarlonen!AK14*index!$O$7,2)</f>
        <v>39287.79</v>
      </c>
      <c r="AL14" s="261">
        <f>ROUND(basisjaarlonen!AL14*index!$O$7,2)</f>
        <v>42512.58</v>
      </c>
      <c r="AM14" s="261">
        <f>ROUND(basisjaarlonen!AM14*index!$O$7,2)</f>
        <v>39236.120000000003</v>
      </c>
      <c r="AN14" s="261">
        <f>ROUND(basisjaarlonen!AN14*index!$O$7,2)</f>
        <v>39236</v>
      </c>
      <c r="AO14" s="261">
        <f>ROUND(basisjaarlonen!AO14*index!$O$7,2)</f>
        <v>42071.12</v>
      </c>
      <c r="AP14" s="261">
        <f>ROUND(basisjaarlonen!AP14*index!$O$7,2)</f>
        <v>40484.36</v>
      </c>
      <c r="AQ14" s="261">
        <f>ROUND(basisjaarlonen!AQ14*index!$O$7,2)</f>
        <v>38065.919999999998</v>
      </c>
      <c r="AR14" s="261">
        <f>ROUND(basisjaarlonen!AR14*index!$O$7,2)</f>
        <v>42512.58</v>
      </c>
      <c r="AS14" s="261">
        <f>ROUND(basisjaarlonen!AS14*index!$O$7,2)</f>
        <v>42980.34</v>
      </c>
      <c r="AT14" s="261">
        <f>ROUND(basisjaarlonen!AT14*index!$O$7,2)</f>
        <v>43962.3</v>
      </c>
      <c r="AU14" s="261">
        <f>ROUND(basisjaarlonen!AU14*index!$O$7,2)</f>
        <v>45087.199999999997</v>
      </c>
      <c r="AV14" s="261">
        <f>ROUND(basisjaarlonen!AV14*index!$O$7,2)</f>
        <v>49105.62</v>
      </c>
      <c r="AW14" s="261">
        <f>ROUND(basisjaarlonen!AW14*index!$O$7,2)</f>
        <v>46648.25</v>
      </c>
      <c r="AX14" s="261">
        <f>ROUND(basisjaarlonen!AX14*index!$O$7,2)</f>
        <v>43995.26</v>
      </c>
      <c r="AY14" s="261">
        <f>ROUND(basisjaarlonen!AY14*index!$O$7,2)</f>
        <v>50405.97</v>
      </c>
      <c r="AZ14" s="261">
        <f>ROUND(basisjaarlonen!AZ14*index!$O$7,2)</f>
        <v>45555.64</v>
      </c>
      <c r="BA14" s="261">
        <f>ROUND(basisjaarlonen!BA14*index!$O$7,2)</f>
        <v>50821.96</v>
      </c>
      <c r="BB14" s="261">
        <f>ROUND(basisjaarlonen!BB14*index!$O$7,2)</f>
        <v>58896.959999999999</v>
      </c>
      <c r="BC14" s="261">
        <f>ROUND(basisjaarlonen!BC14*index!$O$7,2)</f>
        <v>54956.94</v>
      </c>
      <c r="BD14" s="261">
        <f>ROUND(basisjaarlonen!BD14*index!$O$7,2)</f>
        <v>56283.15</v>
      </c>
      <c r="BE14" s="261">
        <f>ROUND(basisjaarlonen!BE14*index!$O$7,2)</f>
        <v>57453.32</v>
      </c>
      <c r="BF14" s="261">
        <f>ROUND(basisjaarlonen!BF14*index!$O$7,2)</f>
        <v>59664.01</v>
      </c>
      <c r="BG14" s="261">
        <f>ROUND(basisjaarlonen!BG14*index!$O$7,2)</f>
        <v>64748.37</v>
      </c>
      <c r="BH14" s="261">
        <f>ROUND(basisjaarlonen!BH14*index!$O$7,2)</f>
        <v>62914.7</v>
      </c>
      <c r="BI14" s="261">
        <f>ROUND(basisjaarlonen!BI14*index!$O$7,2)</f>
        <v>68805.38</v>
      </c>
      <c r="BJ14" s="261">
        <f>ROUND(basisjaarlonen!BJ14*index!$O$7,2)</f>
        <v>70365.759999999995</v>
      </c>
      <c r="BK14" s="261">
        <f>ROUND(basisjaarlonen!BK14*index!$O$7,2)</f>
        <v>71926.12</v>
      </c>
      <c r="BL14" s="261">
        <f>ROUND(basisjaarlonen!BL14*index!$O$7,2)</f>
        <v>75827.12</v>
      </c>
      <c r="BM14" s="261">
        <f>ROUND(basisjaarlonen!BM14*index!$O$7,2)</f>
        <v>78947.88</v>
      </c>
      <c r="BN14" s="261">
        <f>ROUND(basisjaarlonen!BN14*index!$O$7,2)</f>
        <v>46647.7</v>
      </c>
      <c r="BO14" s="261">
        <f>ROUND(basisjaarlonen!BO14*index!$O$7,2)</f>
        <v>47895.92</v>
      </c>
      <c r="BP14" s="261">
        <f>ROUND(basisjaarlonen!BP14*index!$O$7,2)</f>
        <v>73139.710000000006</v>
      </c>
    </row>
    <row r="15" spans="1:68" x14ac:dyDescent="0.2">
      <c r="A15" s="260">
        <v>13</v>
      </c>
      <c r="B15" s="261">
        <f>ROUND(basisjaarlonen!B15*index!$O$7,2)</f>
        <v>24975</v>
      </c>
      <c r="C15" s="261">
        <f>ROUND(basisjaarlonen!C15*index!$O$7,2)</f>
        <v>26760.27</v>
      </c>
      <c r="D15" s="261">
        <f>ROUND(basisjaarlonen!D15*index!$O$7,2)</f>
        <v>27440.53</v>
      </c>
      <c r="E15" s="261">
        <f>ROUND(basisjaarlonen!E15*index!$O$7,2)</f>
        <v>26122.57</v>
      </c>
      <c r="F15" s="261">
        <f>ROUND(basisjaarlonen!F15*index!$O$7,2)</f>
        <v>26971.96</v>
      </c>
      <c r="G15" s="261">
        <f>ROUND(basisjaarlonen!G15*index!$O$7,2)</f>
        <v>28129.1</v>
      </c>
      <c r="H15" s="261">
        <f>ROUND(basisjaarlonen!H15*index!$O$7,2)</f>
        <v>29414.94</v>
      </c>
      <c r="I15" s="261">
        <f>ROUND(basisjaarlonen!I15*index!$O$7,2)</f>
        <v>28458.63</v>
      </c>
      <c r="J15" s="261">
        <f>ROUND(basisjaarlonen!J15*index!$O$7,2)</f>
        <v>28726.39</v>
      </c>
      <c r="K15" s="261">
        <f>ROUND(basisjaarlonen!K15*index!$O$7,2)</f>
        <v>29414.85</v>
      </c>
      <c r="L15" s="261">
        <f>ROUND(basisjaarlonen!L15*index!$O$7,2)</f>
        <v>32156.19</v>
      </c>
      <c r="M15" s="261">
        <f>ROUND(basisjaarlonen!M15*index!$O$7,2)</f>
        <v>29873.96</v>
      </c>
      <c r="N15" s="261">
        <f>ROUND(basisjaarlonen!N15*index!$O$7,2)</f>
        <v>30218.12</v>
      </c>
      <c r="O15" s="261">
        <f>ROUND(basisjaarlonen!O15*index!$O$7,2)</f>
        <v>33073.83</v>
      </c>
      <c r="P15" s="261">
        <f>ROUND(basisjaarlonen!P15*index!$O$7,2)</f>
        <v>33306.550000000003</v>
      </c>
      <c r="Q15" s="261">
        <f>ROUND(basisjaarlonen!Q15*index!$O$7,2)</f>
        <v>33540.589999999997</v>
      </c>
      <c r="R15" s="261">
        <f>ROUND(basisjaarlonen!R15*index!$O$7,2)</f>
        <v>30855.32</v>
      </c>
      <c r="S15" s="261">
        <f>ROUND(basisjaarlonen!S15*index!$O$7,2)</f>
        <v>34086.79</v>
      </c>
      <c r="T15" s="261">
        <f>ROUND(basisjaarlonen!T15*index!$O$7,2)</f>
        <v>33852.69</v>
      </c>
      <c r="U15" s="261">
        <f>ROUND(basisjaarlonen!U15*index!$O$7,2)</f>
        <v>34476.839999999997</v>
      </c>
      <c r="V15" s="261">
        <f>ROUND(basisjaarlonen!V15*index!$O$7,2)</f>
        <v>36635.230000000003</v>
      </c>
      <c r="W15" s="261">
        <f>ROUND(basisjaarlonen!W15*index!$O$7,2)</f>
        <v>31926.35</v>
      </c>
      <c r="X15" s="261">
        <f>ROUND(basisjaarlonen!X15*index!$O$7,2)</f>
        <v>30924.76</v>
      </c>
      <c r="Y15" s="261">
        <f>ROUND(basisjaarlonen!Y15*index!$O$7,2)</f>
        <v>35256.92</v>
      </c>
      <c r="Z15" s="261">
        <f>ROUND(basisjaarlonen!Z15*index!$O$7,2)</f>
        <v>32997.42</v>
      </c>
      <c r="AA15" s="261">
        <f>ROUND(basisjaarlonen!AA15*index!$O$7,2)</f>
        <v>31391.21</v>
      </c>
      <c r="AB15" s="261">
        <f>ROUND(basisjaarlonen!AB15*index!$O$7,2)</f>
        <v>36037.22</v>
      </c>
      <c r="AC15" s="261">
        <f>ROUND(basisjaarlonen!AC15*index!$O$7,2)</f>
        <v>33488.58</v>
      </c>
      <c r="AD15" s="261">
        <f>ROUND(basisjaarlonen!AD15*index!$O$7,2)</f>
        <v>36635.14</v>
      </c>
      <c r="AE15" s="261">
        <f>ROUND(basisjaarlonen!AE15*index!$O$7,2)</f>
        <v>40224.04</v>
      </c>
      <c r="AF15" s="261">
        <f>ROUND(basisjaarlonen!AF15*index!$O$7,2)</f>
        <v>41160.22</v>
      </c>
      <c r="AG15" s="261">
        <f>ROUND(basisjaarlonen!AG15*index!$O$7,2)</f>
        <v>34086.76</v>
      </c>
      <c r="AH15" s="261">
        <f>ROUND(basisjaarlonen!AH15*index!$O$7,2)</f>
        <v>37987.67</v>
      </c>
      <c r="AI15" s="261">
        <f>ROUND(basisjaarlonen!AI15*index!$O$7,2)</f>
        <v>35179.019999999997</v>
      </c>
      <c r="AJ15" s="261">
        <f>ROUND(basisjaarlonen!AJ15*index!$O$7,2)</f>
        <v>39001.97</v>
      </c>
      <c r="AK15" s="261">
        <f>ROUND(basisjaarlonen!AK15*index!$O$7,2)</f>
        <v>40223.949999999997</v>
      </c>
      <c r="AL15" s="261">
        <f>ROUND(basisjaarlonen!AL15*index!$O$7,2)</f>
        <v>43448.75</v>
      </c>
      <c r="AM15" s="261">
        <f>ROUND(basisjaarlonen!AM15*index!$O$7,2)</f>
        <v>40328.379999999997</v>
      </c>
      <c r="AN15" s="261">
        <f>ROUND(basisjaarlonen!AN15*index!$O$7,2)</f>
        <v>40328.26</v>
      </c>
      <c r="AO15" s="261">
        <f>ROUND(basisjaarlonen!AO15*index!$O$7,2)</f>
        <v>43319.48</v>
      </c>
      <c r="AP15" s="261">
        <f>ROUND(basisjaarlonen!AP15*index!$O$7,2)</f>
        <v>41576.65</v>
      </c>
      <c r="AQ15" s="261">
        <f>ROUND(basisjaarlonen!AQ15*index!$O$7,2)</f>
        <v>38690.03</v>
      </c>
      <c r="AR15" s="261">
        <f>ROUND(basisjaarlonen!AR15*index!$O$7,2)</f>
        <v>43448.75</v>
      </c>
      <c r="AS15" s="261">
        <f>ROUND(basisjaarlonen!AS15*index!$O$7,2)</f>
        <v>43916.56</v>
      </c>
      <c r="AT15" s="261">
        <f>ROUND(basisjaarlonen!AT15*index!$O$7,2)</f>
        <v>45021.26</v>
      </c>
      <c r="AU15" s="261">
        <f>ROUND(basisjaarlonen!AU15*index!$O$7,2)</f>
        <v>46335.56</v>
      </c>
      <c r="AV15" s="261">
        <f>ROUND(basisjaarlonen!AV15*index!$O$7,2)</f>
        <v>50783.02</v>
      </c>
      <c r="AW15" s="261">
        <f>ROUND(basisjaarlonen!AW15*index!$O$7,2)</f>
        <v>47896.57</v>
      </c>
      <c r="AX15" s="261">
        <f>ROUND(basisjaarlonen!AX15*index!$O$7,2)</f>
        <v>45087.519999999997</v>
      </c>
      <c r="AY15" s="261">
        <f>ROUND(basisjaarlonen!AY15*index!$O$7,2)</f>
        <v>52083.42</v>
      </c>
      <c r="AZ15" s="261">
        <f>ROUND(basisjaarlonen!AZ15*index!$O$7,2)</f>
        <v>46647.96</v>
      </c>
      <c r="BA15" s="261">
        <f>ROUND(basisjaarlonen!BA15*index!$O$7,2)</f>
        <v>52499.360000000001</v>
      </c>
      <c r="BB15" s="261">
        <f>ROUND(basisjaarlonen!BB15*index!$O$7,2)</f>
        <v>58896.959999999999</v>
      </c>
      <c r="BC15" s="261">
        <f>ROUND(basisjaarlonen!BC15*index!$O$7,2)</f>
        <v>56634.45</v>
      </c>
      <c r="BD15" s="261">
        <f>ROUND(basisjaarlonen!BD15*index!$O$7,2)</f>
        <v>57960.61</v>
      </c>
      <c r="BE15" s="261">
        <f>ROUND(basisjaarlonen!BE15*index!$O$7,2)</f>
        <v>59364.77</v>
      </c>
      <c r="BF15" s="261">
        <f>ROUND(basisjaarlonen!BF15*index!$O$7,2)</f>
        <v>61341.46</v>
      </c>
      <c r="BG15" s="261">
        <f>ROUND(basisjaarlonen!BG15*index!$O$7,2)</f>
        <v>64748.37</v>
      </c>
      <c r="BH15" s="261">
        <f>ROUND(basisjaarlonen!BH15*index!$O$7,2)</f>
        <v>64826.13</v>
      </c>
      <c r="BI15" s="261">
        <f>ROUND(basisjaarlonen!BI15*index!$O$7,2)</f>
        <v>68805.38</v>
      </c>
      <c r="BJ15" s="261">
        <f>ROUND(basisjaarlonen!BJ15*index!$O$7,2)</f>
        <v>72706.33</v>
      </c>
      <c r="BK15" s="261">
        <f>ROUND(basisjaarlonen!BK15*index!$O$7,2)</f>
        <v>71926.12</v>
      </c>
      <c r="BL15" s="261">
        <f>ROUND(basisjaarlonen!BL15*index!$O$7,2)</f>
        <v>75827.12</v>
      </c>
      <c r="BM15" s="261">
        <f>ROUND(basisjaarlonen!BM15*index!$O$7,2)</f>
        <v>78947.88</v>
      </c>
      <c r="BN15" s="261">
        <f>ROUND(basisjaarlonen!BN15*index!$O$7,2)</f>
        <v>47895.97</v>
      </c>
      <c r="BO15" s="261">
        <f>ROUND(basisjaarlonen!BO15*index!$O$7,2)</f>
        <v>49144.28</v>
      </c>
      <c r="BP15" s="261">
        <f>ROUND(basisjaarlonen!BP15*index!$O$7,2)</f>
        <v>73139.710000000006</v>
      </c>
    </row>
    <row r="16" spans="1:68" x14ac:dyDescent="0.2">
      <c r="A16" s="260">
        <v>14</v>
      </c>
      <c r="B16" s="261">
        <f>ROUND(basisjaarlonen!B16*index!$O$7,2)</f>
        <v>25095.34</v>
      </c>
      <c r="C16" s="261">
        <f>ROUND(basisjaarlonen!C16*index!$O$7,2)</f>
        <v>27030.91</v>
      </c>
      <c r="D16" s="261">
        <f>ROUND(basisjaarlonen!D16*index!$O$7,2)</f>
        <v>27717.22</v>
      </c>
      <c r="E16" s="261">
        <f>ROUND(basisjaarlonen!E16*index!$O$7,2)</f>
        <v>26242.9</v>
      </c>
      <c r="F16" s="261">
        <f>ROUND(basisjaarlonen!F16*index!$O$7,2)</f>
        <v>27104.27</v>
      </c>
      <c r="G16" s="261">
        <f>ROUND(basisjaarlonen!G16*index!$O$7,2)</f>
        <v>28405.79</v>
      </c>
      <c r="H16" s="261">
        <f>ROUND(basisjaarlonen!H16*index!$O$7,2)</f>
        <v>29703.61</v>
      </c>
      <c r="I16" s="261">
        <f>ROUND(basisjaarlonen!I16*index!$O$7,2)</f>
        <v>28747.25</v>
      </c>
      <c r="J16" s="261">
        <f>ROUND(basisjaarlonen!J16*index!$O$7,2)</f>
        <v>29015.05</v>
      </c>
      <c r="K16" s="261">
        <f>ROUND(basisjaarlonen!K16*index!$O$7,2)</f>
        <v>29703.53</v>
      </c>
      <c r="L16" s="261">
        <f>ROUND(basisjaarlonen!L16*index!$O$7,2)</f>
        <v>32691.62</v>
      </c>
      <c r="M16" s="261">
        <f>ROUND(basisjaarlonen!M16*index!$O$7,2)</f>
        <v>30162.61</v>
      </c>
      <c r="N16" s="261">
        <f>ROUND(basisjaarlonen!N16*index!$O$7,2)</f>
        <v>30506.83</v>
      </c>
      <c r="O16" s="261">
        <f>ROUND(basisjaarlonen!O16*index!$O$7,2)</f>
        <v>33073.83</v>
      </c>
      <c r="P16" s="261">
        <f>ROUND(basisjaarlonen!P16*index!$O$7,2)</f>
        <v>33306.550000000003</v>
      </c>
      <c r="Q16" s="261">
        <f>ROUND(basisjaarlonen!Q16*index!$O$7,2)</f>
        <v>33540.589999999997</v>
      </c>
      <c r="R16" s="261">
        <f>ROUND(basisjaarlonen!R16*index!$O$7,2)</f>
        <v>30855.32</v>
      </c>
      <c r="S16" s="261">
        <f>ROUND(basisjaarlonen!S16*index!$O$7,2)</f>
        <v>34086.79</v>
      </c>
      <c r="T16" s="261">
        <f>ROUND(basisjaarlonen!T16*index!$O$7,2)</f>
        <v>33852.69</v>
      </c>
      <c r="U16" s="261">
        <f>ROUND(basisjaarlonen!U16*index!$O$7,2)</f>
        <v>34476.839999999997</v>
      </c>
      <c r="V16" s="261">
        <f>ROUND(basisjaarlonen!V16*index!$O$7,2)</f>
        <v>36635.230000000003</v>
      </c>
      <c r="W16" s="261">
        <f>ROUND(basisjaarlonen!W16*index!$O$7,2)</f>
        <v>31926.35</v>
      </c>
      <c r="X16" s="261">
        <f>ROUND(basisjaarlonen!X16*index!$O$7,2)</f>
        <v>31057.03</v>
      </c>
      <c r="Y16" s="261">
        <f>ROUND(basisjaarlonen!Y16*index!$O$7,2)</f>
        <v>35256.92</v>
      </c>
      <c r="Z16" s="261">
        <f>ROUND(basisjaarlonen!Z16*index!$O$7,2)</f>
        <v>32997.42</v>
      </c>
      <c r="AA16" s="261">
        <f>ROUND(basisjaarlonen!AA16*index!$O$7,2)</f>
        <v>31926.639999999999</v>
      </c>
      <c r="AB16" s="261">
        <f>ROUND(basisjaarlonen!AB16*index!$O$7,2)</f>
        <v>36037.22</v>
      </c>
      <c r="AC16" s="261">
        <f>ROUND(basisjaarlonen!AC16*index!$O$7,2)</f>
        <v>33488.58</v>
      </c>
      <c r="AD16" s="261">
        <f>ROUND(basisjaarlonen!AD16*index!$O$7,2)</f>
        <v>36635.14</v>
      </c>
      <c r="AE16" s="261">
        <f>ROUND(basisjaarlonen!AE16*index!$O$7,2)</f>
        <v>40224.04</v>
      </c>
      <c r="AF16" s="261">
        <f>ROUND(basisjaarlonen!AF16*index!$O$7,2)</f>
        <v>44385.02</v>
      </c>
      <c r="AG16" s="261">
        <f>ROUND(basisjaarlonen!AG16*index!$O$7,2)</f>
        <v>34086.76</v>
      </c>
      <c r="AH16" s="261">
        <f>ROUND(basisjaarlonen!AH16*index!$O$7,2)</f>
        <v>37987.67</v>
      </c>
      <c r="AI16" s="261">
        <f>ROUND(basisjaarlonen!AI16*index!$O$7,2)</f>
        <v>35179.019999999997</v>
      </c>
      <c r="AJ16" s="261">
        <f>ROUND(basisjaarlonen!AJ16*index!$O$7,2)</f>
        <v>39001.97</v>
      </c>
      <c r="AK16" s="261">
        <f>ROUND(basisjaarlonen!AK16*index!$O$7,2)</f>
        <v>40223.949999999997</v>
      </c>
      <c r="AL16" s="261">
        <f>ROUND(basisjaarlonen!AL16*index!$O$7,2)</f>
        <v>43448.75</v>
      </c>
      <c r="AM16" s="261">
        <f>ROUND(basisjaarlonen!AM16*index!$O$7,2)</f>
        <v>40328.379999999997</v>
      </c>
      <c r="AN16" s="261">
        <f>ROUND(basisjaarlonen!AN16*index!$O$7,2)</f>
        <v>40328.26</v>
      </c>
      <c r="AO16" s="261">
        <f>ROUND(basisjaarlonen!AO16*index!$O$7,2)</f>
        <v>43319.48</v>
      </c>
      <c r="AP16" s="261">
        <f>ROUND(basisjaarlonen!AP16*index!$O$7,2)</f>
        <v>41576.65</v>
      </c>
      <c r="AQ16" s="261">
        <f>ROUND(basisjaarlonen!AQ16*index!$O$7,2)</f>
        <v>38690.03</v>
      </c>
      <c r="AR16" s="261">
        <f>ROUND(basisjaarlonen!AR16*index!$O$7,2)</f>
        <v>43448.75</v>
      </c>
      <c r="AS16" s="261">
        <f>ROUND(basisjaarlonen!AS16*index!$O$7,2)</f>
        <v>43916.56</v>
      </c>
      <c r="AT16" s="261">
        <f>ROUND(basisjaarlonen!AT16*index!$O$7,2)</f>
        <v>45021.26</v>
      </c>
      <c r="AU16" s="261">
        <f>ROUND(basisjaarlonen!AU16*index!$O$7,2)</f>
        <v>46335.56</v>
      </c>
      <c r="AV16" s="261">
        <f>ROUND(basisjaarlonen!AV16*index!$O$7,2)</f>
        <v>50783.02</v>
      </c>
      <c r="AW16" s="261">
        <f>ROUND(basisjaarlonen!AW16*index!$O$7,2)</f>
        <v>47896.57</v>
      </c>
      <c r="AX16" s="261">
        <f>ROUND(basisjaarlonen!AX16*index!$O$7,2)</f>
        <v>45087.519999999997</v>
      </c>
      <c r="AY16" s="261">
        <f>ROUND(basisjaarlonen!AY16*index!$O$7,2)</f>
        <v>52083.42</v>
      </c>
      <c r="AZ16" s="261">
        <f>ROUND(basisjaarlonen!AZ16*index!$O$7,2)</f>
        <v>46647.96</v>
      </c>
      <c r="BA16" s="261">
        <f>ROUND(basisjaarlonen!BA16*index!$O$7,2)</f>
        <v>52499.360000000001</v>
      </c>
      <c r="BB16" s="261">
        <f>ROUND(basisjaarlonen!BB16*index!$O$7,2)</f>
        <v>61237.53</v>
      </c>
      <c r="BC16" s="261">
        <f>ROUND(basisjaarlonen!BC16*index!$O$7,2)</f>
        <v>56634.45</v>
      </c>
      <c r="BD16" s="261">
        <f>ROUND(basisjaarlonen!BD16*index!$O$7,2)</f>
        <v>57960.61</v>
      </c>
      <c r="BE16" s="261">
        <f>ROUND(basisjaarlonen!BE16*index!$O$7,2)</f>
        <v>59364.77</v>
      </c>
      <c r="BF16" s="261">
        <f>ROUND(basisjaarlonen!BF16*index!$O$7,2)</f>
        <v>61341.46</v>
      </c>
      <c r="BG16" s="261">
        <f>ROUND(basisjaarlonen!BG16*index!$O$7,2)</f>
        <v>67089.039999999994</v>
      </c>
      <c r="BH16" s="261">
        <f>ROUND(basisjaarlonen!BH16*index!$O$7,2)</f>
        <v>64826.13</v>
      </c>
      <c r="BI16" s="261">
        <f>ROUND(basisjaarlonen!BI16*index!$O$7,2)</f>
        <v>71146</v>
      </c>
      <c r="BJ16" s="261">
        <f>ROUND(basisjaarlonen!BJ16*index!$O$7,2)</f>
        <v>72706.33</v>
      </c>
      <c r="BK16" s="261">
        <f>ROUND(basisjaarlonen!BK16*index!$O$7,2)</f>
        <v>74266.759999999995</v>
      </c>
      <c r="BL16" s="261">
        <f>ROUND(basisjaarlonen!BL16*index!$O$7,2)</f>
        <v>78167.67</v>
      </c>
      <c r="BM16" s="261">
        <f>ROUND(basisjaarlonen!BM16*index!$O$7,2)</f>
        <v>81288.5</v>
      </c>
      <c r="BN16" s="261">
        <f>ROUND(basisjaarlonen!BN16*index!$O$7,2)</f>
        <v>47895.97</v>
      </c>
      <c r="BO16" s="261">
        <f>ROUND(basisjaarlonen!BO16*index!$O$7,2)</f>
        <v>49144.28</v>
      </c>
      <c r="BP16" s="261">
        <f>ROUND(basisjaarlonen!BP16*index!$O$7,2)</f>
        <v>75468.86</v>
      </c>
    </row>
    <row r="17" spans="1:68" x14ac:dyDescent="0.2">
      <c r="A17" s="260">
        <v>15</v>
      </c>
      <c r="B17" s="261">
        <f>ROUND(basisjaarlonen!B17*index!$O$7,2)</f>
        <v>25215.68</v>
      </c>
      <c r="C17" s="261">
        <f>ROUND(basisjaarlonen!C17*index!$O$7,2)</f>
        <v>27301.49</v>
      </c>
      <c r="D17" s="261">
        <f>ROUND(basisjaarlonen!D17*index!$O$7,2)</f>
        <v>27993.95</v>
      </c>
      <c r="E17" s="261">
        <f>ROUND(basisjaarlonen!E17*index!$O$7,2)</f>
        <v>26363.26</v>
      </c>
      <c r="F17" s="261">
        <f>ROUND(basisjaarlonen!F17*index!$O$7,2)</f>
        <v>27236.59</v>
      </c>
      <c r="G17" s="261">
        <f>ROUND(basisjaarlonen!G17*index!$O$7,2)</f>
        <v>28682.51</v>
      </c>
      <c r="H17" s="261">
        <f>ROUND(basisjaarlonen!H17*index!$O$7,2)</f>
        <v>29992.3</v>
      </c>
      <c r="I17" s="261">
        <f>ROUND(basisjaarlonen!I17*index!$O$7,2)</f>
        <v>29035.91</v>
      </c>
      <c r="J17" s="261">
        <f>ROUND(basisjaarlonen!J17*index!$O$7,2)</f>
        <v>29303.7</v>
      </c>
      <c r="K17" s="261">
        <f>ROUND(basisjaarlonen!K17*index!$O$7,2)</f>
        <v>29992.21</v>
      </c>
      <c r="L17" s="261">
        <f>ROUND(basisjaarlonen!L17*index!$O$7,2)</f>
        <v>33228.699999999997</v>
      </c>
      <c r="M17" s="261">
        <f>ROUND(basisjaarlonen!M17*index!$O$7,2)</f>
        <v>30451.23</v>
      </c>
      <c r="N17" s="261">
        <f>ROUND(basisjaarlonen!N17*index!$O$7,2)</f>
        <v>30795.5</v>
      </c>
      <c r="O17" s="261">
        <f>ROUND(basisjaarlonen!O17*index!$O$7,2)</f>
        <v>34164.75</v>
      </c>
      <c r="P17" s="261">
        <f>ROUND(basisjaarlonen!P17*index!$O$7,2)</f>
        <v>34398.870000000003</v>
      </c>
      <c r="Q17" s="261">
        <f>ROUND(basisjaarlonen!Q17*index!$O$7,2)</f>
        <v>34632.81</v>
      </c>
      <c r="R17" s="261">
        <f>ROUND(basisjaarlonen!R17*index!$O$7,2)</f>
        <v>31467.33</v>
      </c>
      <c r="S17" s="261">
        <f>ROUND(basisjaarlonen!S17*index!$O$7,2)</f>
        <v>34710.870000000003</v>
      </c>
      <c r="T17" s="261">
        <f>ROUND(basisjaarlonen!T17*index!$O$7,2)</f>
        <v>34944.99</v>
      </c>
      <c r="U17" s="261">
        <f>ROUND(basisjaarlonen!U17*index!$O$7,2)</f>
        <v>35569.120000000003</v>
      </c>
      <c r="V17" s="261">
        <f>ROUND(basisjaarlonen!V17*index!$O$7,2)</f>
        <v>37571.4</v>
      </c>
      <c r="W17" s="261">
        <f>ROUND(basisjaarlonen!W17*index!$O$7,2)</f>
        <v>32538.31</v>
      </c>
      <c r="X17" s="261">
        <f>ROUND(basisjaarlonen!X17*index!$O$7,2)</f>
        <v>31189.3</v>
      </c>
      <c r="Y17" s="261">
        <f>ROUND(basisjaarlonen!Y17*index!$O$7,2)</f>
        <v>36349.24</v>
      </c>
      <c r="Z17" s="261">
        <f>ROUND(basisjaarlonen!Z17*index!$O$7,2)</f>
        <v>33618.519999999997</v>
      </c>
      <c r="AA17" s="261">
        <f>ROUND(basisjaarlonen!AA17*index!$O$7,2)</f>
        <v>32462.11</v>
      </c>
      <c r="AB17" s="261">
        <f>ROUND(basisjaarlonen!AB17*index!$O$7,2)</f>
        <v>37129.480000000003</v>
      </c>
      <c r="AC17" s="261">
        <f>ROUND(basisjaarlonen!AC17*index!$O$7,2)</f>
        <v>34112.699999999997</v>
      </c>
      <c r="AD17" s="261">
        <f>ROUND(basisjaarlonen!AD17*index!$O$7,2)</f>
        <v>37571.31</v>
      </c>
      <c r="AE17" s="261">
        <f>ROUND(basisjaarlonen!AE17*index!$O$7,2)</f>
        <v>41160.22</v>
      </c>
      <c r="AF17" s="261">
        <f>ROUND(basisjaarlonen!AF17*index!$O$7,2)</f>
        <v>45321.18</v>
      </c>
      <c r="AG17" s="261">
        <f>ROUND(basisjaarlonen!AG17*index!$O$7,2)</f>
        <v>34710.839999999997</v>
      </c>
      <c r="AH17" s="261">
        <f>ROUND(basisjaarlonen!AH17*index!$O$7,2)</f>
        <v>39079.99</v>
      </c>
      <c r="AI17" s="261">
        <f>ROUND(basisjaarlonen!AI17*index!$O$7,2)</f>
        <v>35803.15</v>
      </c>
      <c r="AJ17" s="261">
        <f>ROUND(basisjaarlonen!AJ17*index!$O$7,2)</f>
        <v>40094.230000000003</v>
      </c>
      <c r="AK17" s="261">
        <f>ROUND(basisjaarlonen!AK17*index!$O$7,2)</f>
        <v>41160.14</v>
      </c>
      <c r="AL17" s="261">
        <f>ROUND(basisjaarlonen!AL17*index!$O$7,2)</f>
        <v>44384.959999999999</v>
      </c>
      <c r="AM17" s="261">
        <f>ROUND(basisjaarlonen!AM17*index!$O$7,2)</f>
        <v>41420.639999999999</v>
      </c>
      <c r="AN17" s="261">
        <f>ROUND(basisjaarlonen!AN17*index!$O$7,2)</f>
        <v>41420.519999999997</v>
      </c>
      <c r="AO17" s="261">
        <f>ROUND(basisjaarlonen!AO17*index!$O$7,2)</f>
        <v>44567.81</v>
      </c>
      <c r="AP17" s="261">
        <f>ROUND(basisjaarlonen!AP17*index!$O$7,2)</f>
        <v>42668.93</v>
      </c>
      <c r="AQ17" s="261">
        <f>ROUND(basisjaarlonen!AQ17*index!$O$7,2)</f>
        <v>39314.11</v>
      </c>
      <c r="AR17" s="261">
        <f>ROUND(basisjaarlonen!AR17*index!$O$7,2)</f>
        <v>44384.959999999999</v>
      </c>
      <c r="AS17" s="261">
        <f>ROUND(basisjaarlonen!AS17*index!$O$7,2)</f>
        <v>44975.48</v>
      </c>
      <c r="AT17" s="261">
        <f>ROUND(basisjaarlonen!AT17*index!$O$7,2)</f>
        <v>46080.24</v>
      </c>
      <c r="AU17" s="261">
        <f>ROUND(basisjaarlonen!AU17*index!$O$7,2)</f>
        <v>47583.87</v>
      </c>
      <c r="AV17" s="261">
        <f>ROUND(basisjaarlonen!AV17*index!$O$7,2)</f>
        <v>52460.480000000003</v>
      </c>
      <c r="AW17" s="261">
        <f>ROUND(basisjaarlonen!AW17*index!$O$7,2)</f>
        <v>49144.93</v>
      </c>
      <c r="AX17" s="261">
        <f>ROUND(basisjaarlonen!AX17*index!$O$7,2)</f>
        <v>46179.839999999997</v>
      </c>
      <c r="AY17" s="261">
        <f>ROUND(basisjaarlonen!AY17*index!$O$7,2)</f>
        <v>53760.85</v>
      </c>
      <c r="AZ17" s="261">
        <f>ROUND(basisjaarlonen!AZ17*index!$O$7,2)</f>
        <v>47740.17</v>
      </c>
      <c r="BA17" s="261">
        <f>ROUND(basisjaarlonen!BA17*index!$O$7,2)</f>
        <v>54176.87</v>
      </c>
      <c r="BB17" s="261">
        <f>ROUND(basisjaarlonen!BB17*index!$O$7,2)</f>
        <v>61237.53</v>
      </c>
      <c r="BC17" s="261">
        <f>ROUND(basisjaarlonen!BC17*index!$O$7,2)</f>
        <v>58311.85</v>
      </c>
      <c r="BD17" s="261">
        <f>ROUND(basisjaarlonen!BD17*index!$O$7,2)</f>
        <v>59638.03</v>
      </c>
      <c r="BE17" s="261">
        <f>ROUND(basisjaarlonen!BE17*index!$O$7,2)</f>
        <v>61276.26</v>
      </c>
      <c r="BF17" s="261">
        <f>ROUND(basisjaarlonen!BF17*index!$O$7,2)</f>
        <v>63018.87</v>
      </c>
      <c r="BG17" s="261">
        <f>ROUND(basisjaarlonen!BG17*index!$O$7,2)</f>
        <v>67089.039999999994</v>
      </c>
      <c r="BH17" s="261">
        <f>ROUND(basisjaarlonen!BH17*index!$O$7,2)</f>
        <v>66737.62</v>
      </c>
      <c r="BI17" s="261">
        <f>ROUND(basisjaarlonen!BI17*index!$O$7,2)</f>
        <v>71146</v>
      </c>
      <c r="BJ17" s="261">
        <f>ROUND(basisjaarlonen!BJ17*index!$O$7,2)</f>
        <v>75046.97</v>
      </c>
      <c r="BK17" s="261">
        <f>ROUND(basisjaarlonen!BK17*index!$O$7,2)</f>
        <v>74266.759999999995</v>
      </c>
      <c r="BL17" s="261">
        <f>ROUND(basisjaarlonen!BL17*index!$O$7,2)</f>
        <v>78167.67</v>
      </c>
      <c r="BM17" s="261">
        <f>ROUND(basisjaarlonen!BM17*index!$O$7,2)</f>
        <v>81288.5</v>
      </c>
      <c r="BN17" s="261">
        <f>ROUND(basisjaarlonen!BN17*index!$O$7,2)</f>
        <v>49144.33</v>
      </c>
      <c r="BO17" s="261">
        <f>ROUND(basisjaarlonen!BO17*index!$O$7,2)</f>
        <v>50392.6</v>
      </c>
      <c r="BP17" s="261">
        <f>ROUND(basisjaarlonen!BP17*index!$O$7,2)</f>
        <v>75468.86</v>
      </c>
    </row>
    <row r="18" spans="1:68" x14ac:dyDescent="0.2">
      <c r="A18" s="260">
        <v>16</v>
      </c>
      <c r="B18" s="261">
        <f>ROUND(basisjaarlonen!B18*index!$O$7,2)</f>
        <v>25336.01</v>
      </c>
      <c r="C18" s="261">
        <f>ROUND(basisjaarlonen!C18*index!$O$7,2)</f>
        <v>27572.080000000002</v>
      </c>
      <c r="D18" s="261">
        <f>ROUND(basisjaarlonen!D18*index!$O$7,2)</f>
        <v>28270.67</v>
      </c>
      <c r="E18" s="261">
        <f>ROUND(basisjaarlonen!E18*index!$O$7,2)</f>
        <v>26483.63</v>
      </c>
      <c r="F18" s="261">
        <f>ROUND(basisjaarlonen!F18*index!$O$7,2)</f>
        <v>27368.9</v>
      </c>
      <c r="G18" s="261">
        <f>ROUND(basisjaarlonen!G18*index!$O$7,2)</f>
        <v>28959.200000000001</v>
      </c>
      <c r="H18" s="261">
        <f>ROUND(basisjaarlonen!H18*index!$O$7,2)</f>
        <v>30280.97</v>
      </c>
      <c r="I18" s="261">
        <f>ROUND(basisjaarlonen!I18*index!$O$7,2)</f>
        <v>29324.52</v>
      </c>
      <c r="J18" s="261">
        <f>ROUND(basisjaarlonen!J18*index!$O$7,2)</f>
        <v>29592.35</v>
      </c>
      <c r="K18" s="261">
        <f>ROUND(basisjaarlonen!K18*index!$O$7,2)</f>
        <v>30280.880000000001</v>
      </c>
      <c r="L18" s="261">
        <f>ROUND(basisjaarlonen!L18*index!$O$7,2)</f>
        <v>33774.74</v>
      </c>
      <c r="M18" s="261">
        <f>ROUND(basisjaarlonen!M18*index!$O$7,2)</f>
        <v>30739.89</v>
      </c>
      <c r="N18" s="261">
        <f>ROUND(basisjaarlonen!N18*index!$O$7,2)</f>
        <v>31084.1</v>
      </c>
      <c r="O18" s="261">
        <f>ROUND(basisjaarlonen!O18*index!$O$7,2)</f>
        <v>34164.75</v>
      </c>
      <c r="P18" s="261">
        <f>ROUND(basisjaarlonen!P18*index!$O$7,2)</f>
        <v>34398.870000000003</v>
      </c>
      <c r="Q18" s="261">
        <f>ROUND(basisjaarlonen!Q18*index!$O$7,2)</f>
        <v>34632.81</v>
      </c>
      <c r="R18" s="261">
        <f>ROUND(basisjaarlonen!R18*index!$O$7,2)</f>
        <v>31467.33</v>
      </c>
      <c r="S18" s="261">
        <f>ROUND(basisjaarlonen!S18*index!$O$7,2)</f>
        <v>34710.870000000003</v>
      </c>
      <c r="T18" s="261">
        <f>ROUND(basisjaarlonen!T18*index!$O$7,2)</f>
        <v>34944.99</v>
      </c>
      <c r="U18" s="261">
        <f>ROUND(basisjaarlonen!U18*index!$O$7,2)</f>
        <v>35569.120000000003</v>
      </c>
      <c r="V18" s="261">
        <f>ROUND(basisjaarlonen!V18*index!$O$7,2)</f>
        <v>37571.4</v>
      </c>
      <c r="W18" s="261">
        <f>ROUND(basisjaarlonen!W18*index!$O$7,2)</f>
        <v>32538.31</v>
      </c>
      <c r="X18" s="261">
        <f>ROUND(basisjaarlonen!X18*index!$O$7,2)</f>
        <v>31321.65</v>
      </c>
      <c r="Y18" s="261">
        <f>ROUND(basisjaarlonen!Y18*index!$O$7,2)</f>
        <v>36349.24</v>
      </c>
      <c r="Z18" s="261">
        <f>ROUND(basisjaarlonen!Z18*index!$O$7,2)</f>
        <v>33618.519999999997</v>
      </c>
      <c r="AA18" s="261">
        <f>ROUND(basisjaarlonen!AA18*index!$O$7,2)</f>
        <v>32997.620000000003</v>
      </c>
      <c r="AB18" s="261">
        <f>ROUND(basisjaarlonen!AB18*index!$O$7,2)</f>
        <v>37129.480000000003</v>
      </c>
      <c r="AC18" s="261">
        <f>ROUND(basisjaarlonen!AC18*index!$O$7,2)</f>
        <v>34112.699999999997</v>
      </c>
      <c r="AD18" s="261">
        <f>ROUND(basisjaarlonen!AD18*index!$O$7,2)</f>
        <v>37571.31</v>
      </c>
      <c r="AE18" s="261">
        <f>ROUND(basisjaarlonen!AE18*index!$O$7,2)</f>
        <v>44385.02</v>
      </c>
      <c r="AF18" s="261">
        <f>ROUND(basisjaarlonen!AF18*index!$O$7,2)</f>
        <v>45321.18</v>
      </c>
      <c r="AG18" s="261">
        <f>ROUND(basisjaarlonen!AG18*index!$O$7,2)</f>
        <v>34710.839999999997</v>
      </c>
      <c r="AH18" s="261">
        <f>ROUND(basisjaarlonen!AH18*index!$O$7,2)</f>
        <v>39079.99</v>
      </c>
      <c r="AI18" s="261">
        <f>ROUND(basisjaarlonen!AI18*index!$O$7,2)</f>
        <v>35803.15</v>
      </c>
      <c r="AJ18" s="261">
        <f>ROUND(basisjaarlonen!AJ18*index!$O$7,2)</f>
        <v>40094.230000000003</v>
      </c>
      <c r="AK18" s="261">
        <f>ROUND(basisjaarlonen!AK18*index!$O$7,2)</f>
        <v>41160.14</v>
      </c>
      <c r="AL18" s="261">
        <f>ROUND(basisjaarlonen!AL18*index!$O$7,2)</f>
        <v>44384.959999999999</v>
      </c>
      <c r="AM18" s="261">
        <f>ROUND(basisjaarlonen!AM18*index!$O$7,2)</f>
        <v>41420.639999999999</v>
      </c>
      <c r="AN18" s="261">
        <f>ROUND(basisjaarlonen!AN18*index!$O$7,2)</f>
        <v>41420.519999999997</v>
      </c>
      <c r="AO18" s="261">
        <f>ROUND(basisjaarlonen!AO18*index!$O$7,2)</f>
        <v>44567.81</v>
      </c>
      <c r="AP18" s="261">
        <f>ROUND(basisjaarlonen!AP18*index!$O$7,2)</f>
        <v>42668.93</v>
      </c>
      <c r="AQ18" s="261">
        <f>ROUND(basisjaarlonen!AQ18*index!$O$7,2)</f>
        <v>39314.11</v>
      </c>
      <c r="AR18" s="261">
        <f>ROUND(basisjaarlonen!AR18*index!$O$7,2)</f>
        <v>44384.959999999999</v>
      </c>
      <c r="AS18" s="261">
        <f>ROUND(basisjaarlonen!AS18*index!$O$7,2)</f>
        <v>44975.48</v>
      </c>
      <c r="AT18" s="261">
        <f>ROUND(basisjaarlonen!AT18*index!$O$7,2)</f>
        <v>46080.24</v>
      </c>
      <c r="AU18" s="261">
        <f>ROUND(basisjaarlonen!AU18*index!$O$7,2)</f>
        <v>47583.87</v>
      </c>
      <c r="AV18" s="261">
        <f>ROUND(basisjaarlonen!AV18*index!$O$7,2)</f>
        <v>52460.480000000003</v>
      </c>
      <c r="AW18" s="261">
        <f>ROUND(basisjaarlonen!AW18*index!$O$7,2)</f>
        <v>49144.93</v>
      </c>
      <c r="AX18" s="261">
        <f>ROUND(basisjaarlonen!AX18*index!$O$7,2)</f>
        <v>46179.839999999997</v>
      </c>
      <c r="AY18" s="261">
        <f>ROUND(basisjaarlonen!AY18*index!$O$7,2)</f>
        <v>53760.85</v>
      </c>
      <c r="AZ18" s="261">
        <f>ROUND(basisjaarlonen!AZ18*index!$O$7,2)</f>
        <v>47740.17</v>
      </c>
      <c r="BA18" s="261">
        <f>ROUND(basisjaarlonen!BA18*index!$O$7,2)</f>
        <v>54176.87</v>
      </c>
      <c r="BB18" s="261">
        <f>ROUND(basisjaarlonen!BB18*index!$O$7,2)</f>
        <v>63578.17</v>
      </c>
      <c r="BC18" s="261">
        <f>ROUND(basisjaarlonen!BC18*index!$O$7,2)</f>
        <v>58311.85</v>
      </c>
      <c r="BD18" s="261">
        <f>ROUND(basisjaarlonen!BD18*index!$O$7,2)</f>
        <v>59638.03</v>
      </c>
      <c r="BE18" s="261">
        <f>ROUND(basisjaarlonen!BE18*index!$O$7,2)</f>
        <v>61276.26</v>
      </c>
      <c r="BF18" s="261">
        <f>ROUND(basisjaarlonen!BF18*index!$O$7,2)</f>
        <v>63018.87</v>
      </c>
      <c r="BG18" s="261">
        <f>ROUND(basisjaarlonen!BG18*index!$O$7,2)</f>
        <v>69429.63</v>
      </c>
      <c r="BH18" s="261">
        <f>ROUND(basisjaarlonen!BH18*index!$O$7,2)</f>
        <v>66737.62</v>
      </c>
      <c r="BI18" s="261">
        <f>ROUND(basisjaarlonen!BI18*index!$O$7,2)</f>
        <v>73486.59</v>
      </c>
      <c r="BJ18" s="261">
        <f>ROUND(basisjaarlonen!BJ18*index!$O$7,2)</f>
        <v>75046.97</v>
      </c>
      <c r="BK18" s="261">
        <f>ROUND(basisjaarlonen!BK18*index!$O$7,2)</f>
        <v>76607.33</v>
      </c>
      <c r="BL18" s="261">
        <f>ROUND(basisjaarlonen!BL18*index!$O$7,2)</f>
        <v>80508.33</v>
      </c>
      <c r="BM18" s="261">
        <f>ROUND(basisjaarlonen!BM18*index!$O$7,2)</f>
        <v>83629.09</v>
      </c>
      <c r="BN18" s="261">
        <f>ROUND(basisjaarlonen!BN18*index!$O$7,2)</f>
        <v>49144.33</v>
      </c>
      <c r="BO18" s="261">
        <f>ROUND(basisjaarlonen!BO18*index!$O$7,2)</f>
        <v>50392.6</v>
      </c>
      <c r="BP18" s="261">
        <f>ROUND(basisjaarlonen!BP18*index!$O$7,2)</f>
        <v>77798.06</v>
      </c>
    </row>
    <row r="19" spans="1:68" x14ac:dyDescent="0.2">
      <c r="A19" s="260">
        <v>17</v>
      </c>
      <c r="B19" s="261">
        <f>ROUND(basisjaarlonen!B19*index!$O$7,2)</f>
        <v>25456.37</v>
      </c>
      <c r="C19" s="261">
        <f>ROUND(basisjaarlonen!C19*index!$O$7,2)</f>
        <v>27842.77</v>
      </c>
      <c r="D19" s="261">
        <f>ROUND(basisjaarlonen!D19*index!$O$7,2)</f>
        <v>28547.32</v>
      </c>
      <c r="E19" s="261">
        <f>ROUND(basisjaarlonen!E19*index!$O$7,2)</f>
        <v>26603.97</v>
      </c>
      <c r="F19" s="261">
        <f>ROUND(basisjaarlonen!F19*index!$O$7,2)</f>
        <v>27501.21</v>
      </c>
      <c r="G19" s="261">
        <f>ROUND(basisjaarlonen!G19*index!$O$7,2)</f>
        <v>29235.919999999998</v>
      </c>
      <c r="H19" s="261">
        <f>ROUND(basisjaarlonen!H19*index!$O$7,2)</f>
        <v>30569.57</v>
      </c>
      <c r="I19" s="261">
        <f>ROUND(basisjaarlonen!I19*index!$O$7,2)</f>
        <v>29613.23</v>
      </c>
      <c r="J19" s="261">
        <f>ROUND(basisjaarlonen!J19*index!$O$7,2)</f>
        <v>29880.97</v>
      </c>
      <c r="K19" s="261">
        <f>ROUND(basisjaarlonen!K19*index!$O$7,2)</f>
        <v>30569.5</v>
      </c>
      <c r="L19" s="261">
        <f>ROUND(basisjaarlonen!L19*index!$O$7,2)</f>
        <v>34320.76</v>
      </c>
      <c r="M19" s="261">
        <f>ROUND(basisjaarlonen!M19*index!$O$7,2)</f>
        <v>31028.59</v>
      </c>
      <c r="N19" s="261">
        <f>ROUND(basisjaarlonen!N19*index!$O$7,2)</f>
        <v>31372.799999999999</v>
      </c>
      <c r="O19" s="261">
        <f>ROUND(basisjaarlonen!O19*index!$O$7,2)</f>
        <v>35256.959999999999</v>
      </c>
      <c r="P19" s="261">
        <f>ROUND(basisjaarlonen!P19*index!$O$7,2)</f>
        <v>35491.08</v>
      </c>
      <c r="Q19" s="261">
        <f>ROUND(basisjaarlonen!Q19*index!$O$7,2)</f>
        <v>35725.11</v>
      </c>
      <c r="R19" s="261">
        <f>ROUND(basisjaarlonen!R19*index!$O$7,2)</f>
        <v>32079.34</v>
      </c>
      <c r="S19" s="261">
        <f>ROUND(basisjaarlonen!S19*index!$O$7,2)</f>
        <v>35335</v>
      </c>
      <c r="T19" s="261">
        <f>ROUND(basisjaarlonen!T19*index!$O$7,2)</f>
        <v>36037.300000000003</v>
      </c>
      <c r="U19" s="261">
        <f>ROUND(basisjaarlonen!U19*index!$O$7,2)</f>
        <v>36661.410000000003</v>
      </c>
      <c r="V19" s="261">
        <f>ROUND(basisjaarlonen!V19*index!$O$7,2)</f>
        <v>38507.58</v>
      </c>
      <c r="W19" s="261">
        <f>ROUND(basisjaarlonen!W19*index!$O$7,2)</f>
        <v>33150.51</v>
      </c>
      <c r="X19" s="261">
        <f>ROUND(basisjaarlonen!X19*index!$O$7,2)</f>
        <v>31453.919999999998</v>
      </c>
      <c r="Y19" s="261">
        <f>ROUND(basisjaarlonen!Y19*index!$O$7,2)</f>
        <v>37441.53</v>
      </c>
      <c r="Z19" s="261">
        <f>ROUND(basisjaarlonen!Z19*index!$O$7,2)</f>
        <v>34242.629999999997</v>
      </c>
      <c r="AA19" s="261">
        <f>ROUND(basisjaarlonen!AA19*index!$O$7,2)</f>
        <v>33540.67</v>
      </c>
      <c r="AB19" s="261">
        <f>ROUND(basisjaarlonen!AB19*index!$O$7,2)</f>
        <v>38221.74</v>
      </c>
      <c r="AC19" s="261">
        <f>ROUND(basisjaarlonen!AC19*index!$O$7,2)</f>
        <v>34736.76</v>
      </c>
      <c r="AD19" s="261">
        <f>ROUND(basisjaarlonen!AD19*index!$O$7,2)</f>
        <v>38507.49</v>
      </c>
      <c r="AE19" s="261">
        <f>ROUND(basisjaarlonen!AE19*index!$O$7,2)</f>
        <v>45321.18</v>
      </c>
      <c r="AF19" s="261">
        <f>ROUND(basisjaarlonen!AF19*index!$O$7,2)</f>
        <v>46257.37</v>
      </c>
      <c r="AG19" s="261">
        <f>ROUND(basisjaarlonen!AG19*index!$O$7,2)</f>
        <v>35334.949999999997</v>
      </c>
      <c r="AH19" s="261">
        <f>ROUND(basisjaarlonen!AH19*index!$O$7,2)</f>
        <v>40172.25</v>
      </c>
      <c r="AI19" s="261">
        <f>ROUND(basisjaarlonen!AI19*index!$O$7,2)</f>
        <v>36427.21</v>
      </c>
      <c r="AJ19" s="261">
        <f>ROUND(basisjaarlonen!AJ19*index!$O$7,2)</f>
        <v>41186.49</v>
      </c>
      <c r="AK19" s="261">
        <f>ROUND(basisjaarlonen!AK19*index!$O$7,2)</f>
        <v>42096.35</v>
      </c>
      <c r="AL19" s="261">
        <f>ROUND(basisjaarlonen!AL19*index!$O$7,2)</f>
        <v>45321.15</v>
      </c>
      <c r="AM19" s="261">
        <f>ROUND(basisjaarlonen!AM19*index!$O$7,2)</f>
        <v>42512.959999999999</v>
      </c>
      <c r="AN19" s="261">
        <f>ROUND(basisjaarlonen!AN19*index!$O$7,2)</f>
        <v>42512.84</v>
      </c>
      <c r="AO19" s="261">
        <f>ROUND(basisjaarlonen!AO19*index!$O$7,2)</f>
        <v>45816.11</v>
      </c>
      <c r="AP19" s="261">
        <f>ROUND(basisjaarlonen!AP19*index!$O$7,2)</f>
        <v>43761.19</v>
      </c>
      <c r="AQ19" s="261">
        <f>ROUND(basisjaarlonen!AQ19*index!$O$7,2)</f>
        <v>39938.22</v>
      </c>
      <c r="AR19" s="261">
        <f>ROUND(basisjaarlonen!AR19*index!$O$7,2)</f>
        <v>45321.15</v>
      </c>
      <c r="AS19" s="261">
        <f>ROUND(basisjaarlonen!AS19*index!$O$7,2)</f>
        <v>46034.46</v>
      </c>
      <c r="AT19" s="261">
        <f>ROUND(basisjaarlonen!AT19*index!$O$7,2)</f>
        <v>47139.17</v>
      </c>
      <c r="AU19" s="261">
        <f>ROUND(basisjaarlonen!AU19*index!$O$7,2)</f>
        <v>48832.19</v>
      </c>
      <c r="AV19" s="261">
        <f>ROUND(basisjaarlonen!AV19*index!$O$7,2)</f>
        <v>54137.88</v>
      </c>
      <c r="AW19" s="261">
        <f>ROUND(basisjaarlonen!AW19*index!$O$7,2)</f>
        <v>50393.24</v>
      </c>
      <c r="AX19" s="261">
        <f>ROUND(basisjaarlonen!AX19*index!$O$7,2)</f>
        <v>47272.15</v>
      </c>
      <c r="AY19" s="261">
        <f>ROUND(basisjaarlonen!AY19*index!$O$7,2)</f>
        <v>55438.3</v>
      </c>
      <c r="AZ19" s="261">
        <f>ROUND(basisjaarlonen!AZ19*index!$O$7,2)</f>
        <v>48832.480000000003</v>
      </c>
      <c r="BA19" s="261">
        <f>ROUND(basisjaarlonen!BA19*index!$O$7,2)</f>
        <v>55854.27</v>
      </c>
      <c r="BB19" s="261">
        <f>ROUND(basisjaarlonen!BB19*index!$O$7,2)</f>
        <v>63578.17</v>
      </c>
      <c r="BC19" s="261">
        <f>ROUND(basisjaarlonen!BC19*index!$O$7,2)</f>
        <v>59989.26</v>
      </c>
      <c r="BD19" s="261">
        <f>ROUND(basisjaarlonen!BD19*index!$O$7,2)</f>
        <v>61315.519999999997</v>
      </c>
      <c r="BE19" s="261">
        <f>ROUND(basisjaarlonen!BE19*index!$O$7,2)</f>
        <v>63187.75</v>
      </c>
      <c r="BF19" s="261">
        <f>ROUND(basisjaarlonen!BF19*index!$O$7,2)</f>
        <v>64696.24</v>
      </c>
      <c r="BG19" s="261">
        <f>ROUND(basisjaarlonen!BG19*index!$O$7,2)</f>
        <v>69429.63</v>
      </c>
      <c r="BH19" s="261">
        <f>ROUND(basisjaarlonen!BH19*index!$O$7,2)</f>
        <v>68649.08</v>
      </c>
      <c r="BI19" s="261">
        <f>ROUND(basisjaarlonen!BI19*index!$O$7,2)</f>
        <v>73486.59</v>
      </c>
      <c r="BJ19" s="261">
        <f>ROUND(basisjaarlonen!BJ19*index!$O$7,2)</f>
        <v>77387.59</v>
      </c>
      <c r="BK19" s="261">
        <f>ROUND(basisjaarlonen!BK19*index!$O$7,2)</f>
        <v>76607.33</v>
      </c>
      <c r="BL19" s="261">
        <f>ROUND(basisjaarlonen!BL19*index!$O$7,2)</f>
        <v>80508.33</v>
      </c>
      <c r="BM19" s="261">
        <f>ROUND(basisjaarlonen!BM19*index!$O$7,2)</f>
        <v>83629.09</v>
      </c>
      <c r="BN19" s="261">
        <f>ROUND(basisjaarlonen!BN19*index!$O$7,2)</f>
        <v>50392.639999999999</v>
      </c>
      <c r="BO19" s="261">
        <f>ROUND(basisjaarlonen!BO19*index!$O$7,2)</f>
        <v>51640.91</v>
      </c>
      <c r="BP19" s="261">
        <f>ROUND(basisjaarlonen!BP19*index!$O$7,2)</f>
        <v>77798.06</v>
      </c>
    </row>
    <row r="20" spans="1:68" x14ac:dyDescent="0.2">
      <c r="A20" s="260">
        <v>18</v>
      </c>
      <c r="B20" s="261">
        <f>ROUND(basisjaarlonen!B20*index!$O$7,2)</f>
        <v>25576.7</v>
      </c>
      <c r="C20" s="261">
        <f>ROUND(basisjaarlonen!C20*index!$O$7,2)</f>
        <v>28113.31</v>
      </c>
      <c r="D20" s="261">
        <f>ROUND(basisjaarlonen!D20*index!$O$7,2)</f>
        <v>28824.04</v>
      </c>
      <c r="E20" s="261">
        <f>ROUND(basisjaarlonen!E20*index!$O$7,2)</f>
        <v>26724.3</v>
      </c>
      <c r="F20" s="261">
        <f>ROUND(basisjaarlonen!F20*index!$O$7,2)</f>
        <v>27633.48</v>
      </c>
      <c r="G20" s="261">
        <f>ROUND(basisjaarlonen!G20*index!$O$7,2)</f>
        <v>29512.560000000001</v>
      </c>
      <c r="H20" s="261">
        <f>ROUND(basisjaarlonen!H20*index!$O$7,2)</f>
        <v>30858.240000000002</v>
      </c>
      <c r="I20" s="261">
        <f>ROUND(basisjaarlonen!I20*index!$O$7,2)</f>
        <v>29901.88</v>
      </c>
      <c r="J20" s="261">
        <f>ROUND(basisjaarlonen!J20*index!$O$7,2)</f>
        <v>30169.68</v>
      </c>
      <c r="K20" s="261">
        <f>ROUND(basisjaarlonen!K20*index!$O$7,2)</f>
        <v>30858.16</v>
      </c>
      <c r="L20" s="261">
        <f>ROUND(basisjaarlonen!L20*index!$O$7,2)</f>
        <v>34866.800000000003</v>
      </c>
      <c r="M20" s="261">
        <f>ROUND(basisjaarlonen!M20*index!$O$7,2)</f>
        <v>31317.25</v>
      </c>
      <c r="N20" s="261">
        <f>ROUND(basisjaarlonen!N20*index!$O$7,2)</f>
        <v>31661.42</v>
      </c>
      <c r="O20" s="261">
        <f>ROUND(basisjaarlonen!O20*index!$O$7,2)</f>
        <v>35256.959999999999</v>
      </c>
      <c r="P20" s="261">
        <f>ROUND(basisjaarlonen!P20*index!$O$7,2)</f>
        <v>35491.08</v>
      </c>
      <c r="Q20" s="261">
        <f>ROUND(basisjaarlonen!Q20*index!$O$7,2)</f>
        <v>35725.11</v>
      </c>
      <c r="R20" s="261">
        <f>ROUND(basisjaarlonen!R20*index!$O$7,2)</f>
        <v>32079.34</v>
      </c>
      <c r="S20" s="261">
        <f>ROUND(basisjaarlonen!S20*index!$O$7,2)</f>
        <v>35335</v>
      </c>
      <c r="T20" s="261">
        <f>ROUND(basisjaarlonen!T20*index!$O$7,2)</f>
        <v>36037.300000000003</v>
      </c>
      <c r="U20" s="261">
        <f>ROUND(basisjaarlonen!U20*index!$O$7,2)</f>
        <v>36661.410000000003</v>
      </c>
      <c r="V20" s="261">
        <f>ROUND(basisjaarlonen!V20*index!$O$7,2)</f>
        <v>38507.58</v>
      </c>
      <c r="W20" s="261">
        <f>ROUND(basisjaarlonen!W20*index!$O$7,2)</f>
        <v>33150.51</v>
      </c>
      <c r="X20" s="261">
        <f>ROUND(basisjaarlonen!X20*index!$O$7,2)</f>
        <v>31586.27</v>
      </c>
      <c r="Y20" s="261">
        <f>ROUND(basisjaarlonen!Y20*index!$O$7,2)</f>
        <v>37441.53</v>
      </c>
      <c r="Z20" s="261">
        <f>ROUND(basisjaarlonen!Z20*index!$O$7,2)</f>
        <v>34242.629999999997</v>
      </c>
      <c r="AA20" s="261">
        <f>ROUND(basisjaarlonen!AA20*index!$O$7,2)</f>
        <v>34086.720000000001</v>
      </c>
      <c r="AB20" s="261">
        <f>ROUND(basisjaarlonen!AB20*index!$O$7,2)</f>
        <v>38221.74</v>
      </c>
      <c r="AC20" s="261">
        <f>ROUND(basisjaarlonen!AC20*index!$O$7,2)</f>
        <v>34736.76</v>
      </c>
      <c r="AD20" s="261">
        <f>ROUND(basisjaarlonen!AD20*index!$O$7,2)</f>
        <v>38507.49</v>
      </c>
      <c r="AE20" s="261">
        <f>ROUND(basisjaarlonen!AE20*index!$O$7,2)</f>
        <v>45321.18</v>
      </c>
      <c r="AF20" s="261">
        <f>ROUND(basisjaarlonen!AF20*index!$O$7,2)</f>
        <v>46257.37</v>
      </c>
      <c r="AG20" s="261">
        <f>ROUND(basisjaarlonen!AG20*index!$O$7,2)</f>
        <v>35334.949999999997</v>
      </c>
      <c r="AH20" s="261">
        <f>ROUND(basisjaarlonen!AH20*index!$O$7,2)</f>
        <v>40172.25</v>
      </c>
      <c r="AI20" s="261">
        <f>ROUND(basisjaarlonen!AI20*index!$O$7,2)</f>
        <v>36427.21</v>
      </c>
      <c r="AJ20" s="261">
        <f>ROUND(basisjaarlonen!AJ20*index!$O$7,2)</f>
        <v>41186.49</v>
      </c>
      <c r="AK20" s="261">
        <f>ROUND(basisjaarlonen!AK20*index!$O$7,2)</f>
        <v>42096.35</v>
      </c>
      <c r="AL20" s="261">
        <f>ROUND(basisjaarlonen!AL20*index!$O$7,2)</f>
        <v>45321.15</v>
      </c>
      <c r="AM20" s="261">
        <f>ROUND(basisjaarlonen!AM20*index!$O$7,2)</f>
        <v>42512.959999999999</v>
      </c>
      <c r="AN20" s="261">
        <f>ROUND(basisjaarlonen!AN20*index!$O$7,2)</f>
        <v>42512.84</v>
      </c>
      <c r="AO20" s="261">
        <f>ROUND(basisjaarlonen!AO20*index!$O$7,2)</f>
        <v>45816.11</v>
      </c>
      <c r="AP20" s="261">
        <f>ROUND(basisjaarlonen!AP20*index!$O$7,2)</f>
        <v>43761.19</v>
      </c>
      <c r="AQ20" s="261">
        <f>ROUND(basisjaarlonen!AQ20*index!$O$7,2)</f>
        <v>39938.22</v>
      </c>
      <c r="AR20" s="261">
        <f>ROUND(basisjaarlonen!AR20*index!$O$7,2)</f>
        <v>45321.15</v>
      </c>
      <c r="AS20" s="261">
        <f>ROUND(basisjaarlonen!AS20*index!$O$7,2)</f>
        <v>46034.46</v>
      </c>
      <c r="AT20" s="261">
        <f>ROUND(basisjaarlonen!AT20*index!$O$7,2)</f>
        <v>47139.17</v>
      </c>
      <c r="AU20" s="261">
        <f>ROUND(basisjaarlonen!AU20*index!$O$7,2)</f>
        <v>48832.19</v>
      </c>
      <c r="AV20" s="261">
        <f>ROUND(basisjaarlonen!AV20*index!$O$7,2)</f>
        <v>54137.88</v>
      </c>
      <c r="AW20" s="261">
        <f>ROUND(basisjaarlonen!AW20*index!$O$7,2)</f>
        <v>50393.24</v>
      </c>
      <c r="AX20" s="261">
        <f>ROUND(basisjaarlonen!AX20*index!$O$7,2)</f>
        <v>47272.15</v>
      </c>
      <c r="AY20" s="261">
        <f>ROUND(basisjaarlonen!AY20*index!$O$7,2)</f>
        <v>55438.3</v>
      </c>
      <c r="AZ20" s="261">
        <f>ROUND(basisjaarlonen!AZ20*index!$O$7,2)</f>
        <v>48832.480000000003</v>
      </c>
      <c r="BA20" s="261">
        <f>ROUND(basisjaarlonen!BA20*index!$O$7,2)</f>
        <v>55854.27</v>
      </c>
      <c r="BB20" s="261">
        <f>ROUND(basisjaarlonen!BB20*index!$O$7,2)</f>
        <v>65918.75</v>
      </c>
      <c r="BC20" s="261">
        <f>ROUND(basisjaarlonen!BC20*index!$O$7,2)</f>
        <v>59989.26</v>
      </c>
      <c r="BD20" s="261">
        <f>ROUND(basisjaarlonen!BD20*index!$O$7,2)</f>
        <v>61315.519999999997</v>
      </c>
      <c r="BE20" s="261">
        <f>ROUND(basisjaarlonen!BE20*index!$O$7,2)</f>
        <v>63187.75</v>
      </c>
      <c r="BF20" s="261">
        <f>ROUND(basisjaarlonen!BF20*index!$O$7,2)</f>
        <v>64696.24</v>
      </c>
      <c r="BG20" s="261">
        <f>ROUND(basisjaarlonen!BG20*index!$O$7,2)</f>
        <v>71770.25</v>
      </c>
      <c r="BH20" s="261">
        <f>ROUND(basisjaarlonen!BH20*index!$O$7,2)</f>
        <v>68649.08</v>
      </c>
      <c r="BI20" s="261">
        <f>ROUND(basisjaarlonen!BI20*index!$O$7,2)</f>
        <v>75827.259999999995</v>
      </c>
      <c r="BJ20" s="261">
        <f>ROUND(basisjaarlonen!BJ20*index!$O$7,2)</f>
        <v>77387.59</v>
      </c>
      <c r="BK20" s="261">
        <f>ROUND(basisjaarlonen!BK20*index!$O$7,2)</f>
        <v>78947.97</v>
      </c>
      <c r="BL20" s="261">
        <f>ROUND(basisjaarlonen!BL20*index!$O$7,2)</f>
        <v>82848.97</v>
      </c>
      <c r="BM20" s="261">
        <f>ROUND(basisjaarlonen!BM20*index!$O$7,2)</f>
        <v>85969.71</v>
      </c>
      <c r="BN20" s="261">
        <f>ROUND(basisjaarlonen!BN20*index!$O$7,2)</f>
        <v>50392.639999999999</v>
      </c>
      <c r="BO20" s="261">
        <f>ROUND(basisjaarlonen!BO20*index!$O$7,2)</f>
        <v>51640.91</v>
      </c>
      <c r="BP20" s="261">
        <f>ROUND(basisjaarlonen!BP20*index!$O$7,2)</f>
        <v>80127.259999999995</v>
      </c>
    </row>
    <row r="21" spans="1:68" x14ac:dyDescent="0.2">
      <c r="A21" s="260">
        <v>19</v>
      </c>
      <c r="B21" s="261">
        <f>ROUND(basisjaarlonen!B21*index!$O$7,2)</f>
        <v>25697.040000000001</v>
      </c>
      <c r="C21" s="261">
        <f>ROUND(basisjaarlonen!C21*index!$O$7,2)</f>
        <v>28383.95</v>
      </c>
      <c r="D21" s="261">
        <f>ROUND(basisjaarlonen!D21*index!$O$7,2)</f>
        <v>29100.73</v>
      </c>
      <c r="E21" s="261">
        <f>ROUND(basisjaarlonen!E21*index!$O$7,2)</f>
        <v>26844.639999999999</v>
      </c>
      <c r="F21" s="261">
        <f>ROUND(basisjaarlonen!F21*index!$O$7,2)</f>
        <v>27765.8</v>
      </c>
      <c r="G21" s="261">
        <f>ROUND(basisjaarlonen!G21*index!$O$7,2)</f>
        <v>29789.25</v>
      </c>
      <c r="H21" s="261">
        <f>ROUND(basisjaarlonen!H21*index!$O$7,2)</f>
        <v>31146.9</v>
      </c>
      <c r="I21" s="261">
        <f>ROUND(basisjaarlonen!I21*index!$O$7,2)</f>
        <v>30190.5</v>
      </c>
      <c r="J21" s="261">
        <f>ROUND(basisjaarlonen!J21*index!$O$7,2)</f>
        <v>30458.33</v>
      </c>
      <c r="K21" s="261">
        <f>ROUND(basisjaarlonen!K21*index!$O$7,2)</f>
        <v>31146.81</v>
      </c>
      <c r="L21" s="261">
        <f>ROUND(basisjaarlonen!L21*index!$O$7,2)</f>
        <v>35412.85</v>
      </c>
      <c r="M21" s="261">
        <f>ROUND(basisjaarlonen!M21*index!$O$7,2)</f>
        <v>31605.919999999998</v>
      </c>
      <c r="N21" s="261">
        <f>ROUND(basisjaarlonen!N21*index!$O$7,2)</f>
        <v>31950.13</v>
      </c>
      <c r="O21" s="261">
        <f>ROUND(basisjaarlonen!O21*index!$O$7,2)</f>
        <v>36349.269999999997</v>
      </c>
      <c r="P21" s="261">
        <f>ROUND(basisjaarlonen!P21*index!$O$7,2)</f>
        <v>36583.39</v>
      </c>
      <c r="Q21" s="261">
        <f>ROUND(basisjaarlonen!Q21*index!$O$7,2)</f>
        <v>36817.47</v>
      </c>
      <c r="R21" s="261">
        <f>ROUND(basisjaarlonen!R21*index!$O$7,2)</f>
        <v>32691.32</v>
      </c>
      <c r="S21" s="261">
        <f>ROUND(basisjaarlonen!S21*index!$O$7,2)</f>
        <v>35959.11</v>
      </c>
      <c r="T21" s="261">
        <f>ROUND(basisjaarlonen!T21*index!$O$7,2)</f>
        <v>37129.56</v>
      </c>
      <c r="U21" s="261">
        <f>ROUND(basisjaarlonen!U21*index!$O$7,2)</f>
        <v>37753.730000000003</v>
      </c>
      <c r="V21" s="261">
        <f>ROUND(basisjaarlonen!V21*index!$O$7,2)</f>
        <v>39443.800000000003</v>
      </c>
      <c r="W21" s="261">
        <f>ROUND(basisjaarlonen!W21*index!$O$7,2)</f>
        <v>33774.57</v>
      </c>
      <c r="X21" s="261">
        <f>ROUND(basisjaarlonen!X21*index!$O$7,2)</f>
        <v>31718.5</v>
      </c>
      <c r="Y21" s="261">
        <f>ROUND(basisjaarlonen!Y21*index!$O$7,2)</f>
        <v>38533.760000000002</v>
      </c>
      <c r="Z21" s="261">
        <f>ROUND(basisjaarlonen!Z21*index!$O$7,2)</f>
        <v>34866.76</v>
      </c>
      <c r="AA21" s="261">
        <f>ROUND(basisjaarlonen!AA21*index!$O$7,2)</f>
        <v>34632.68</v>
      </c>
      <c r="AB21" s="261">
        <f>ROUND(basisjaarlonen!AB21*index!$O$7,2)</f>
        <v>39314.050000000003</v>
      </c>
      <c r="AC21" s="261">
        <f>ROUND(basisjaarlonen!AC21*index!$O$7,2)</f>
        <v>35360.89</v>
      </c>
      <c r="AD21" s="261">
        <f>ROUND(basisjaarlonen!AD21*index!$O$7,2)</f>
        <v>39443.71</v>
      </c>
      <c r="AE21" s="261">
        <f>ROUND(basisjaarlonen!AE21*index!$O$7,2)</f>
        <v>46257.37</v>
      </c>
      <c r="AF21" s="261">
        <f>ROUND(basisjaarlonen!AF21*index!$O$7,2)</f>
        <v>47193.62</v>
      </c>
      <c r="AG21" s="261">
        <f>ROUND(basisjaarlonen!AG21*index!$O$7,2)</f>
        <v>35959.06</v>
      </c>
      <c r="AH21" s="261">
        <f>ROUND(basisjaarlonen!AH21*index!$O$7,2)</f>
        <v>41264.51</v>
      </c>
      <c r="AI21" s="261">
        <f>ROUND(basisjaarlonen!AI21*index!$O$7,2)</f>
        <v>37051.339999999997</v>
      </c>
      <c r="AJ21" s="261">
        <f>ROUND(basisjaarlonen!AJ21*index!$O$7,2)</f>
        <v>42278.8</v>
      </c>
      <c r="AK21" s="261">
        <f>ROUND(basisjaarlonen!AK21*index!$O$7,2)</f>
        <v>43032.52</v>
      </c>
      <c r="AL21" s="261">
        <f>ROUND(basisjaarlonen!AL21*index!$O$7,2)</f>
        <v>46257.31</v>
      </c>
      <c r="AM21" s="261">
        <f>ROUND(basisjaarlonen!AM21*index!$O$7,2)</f>
        <v>43605.27</v>
      </c>
      <c r="AN21" s="261">
        <f>ROUND(basisjaarlonen!AN21*index!$O$7,2)</f>
        <v>43605.13</v>
      </c>
      <c r="AO21" s="261">
        <f>ROUND(basisjaarlonen!AO21*index!$O$7,2)</f>
        <v>47064.47</v>
      </c>
      <c r="AP21" s="261">
        <f>ROUND(basisjaarlonen!AP21*index!$O$7,2)</f>
        <v>44853.46</v>
      </c>
      <c r="AQ21" s="261">
        <f>ROUND(basisjaarlonen!AQ21*index!$O$7,2)</f>
        <v>40562.29</v>
      </c>
      <c r="AR21" s="261">
        <f>ROUND(basisjaarlonen!AR21*index!$O$7,2)</f>
        <v>46257.31</v>
      </c>
      <c r="AS21" s="261">
        <f>ROUND(basisjaarlonen!AS21*index!$O$7,2)</f>
        <v>47093.37</v>
      </c>
      <c r="AT21" s="261">
        <f>ROUND(basisjaarlonen!AT21*index!$O$7,2)</f>
        <v>48198.080000000002</v>
      </c>
      <c r="AU21" s="261">
        <f>ROUND(basisjaarlonen!AU21*index!$O$7,2)</f>
        <v>50080.55</v>
      </c>
      <c r="AV21" s="261">
        <f>ROUND(basisjaarlonen!AV21*index!$O$7,2)</f>
        <v>55815.34</v>
      </c>
      <c r="AW21" s="261">
        <f>ROUND(basisjaarlonen!AW21*index!$O$7,2)</f>
        <v>51641.51</v>
      </c>
      <c r="AX21" s="261">
        <f>ROUND(basisjaarlonen!AX21*index!$O$7,2)</f>
        <v>48364.41</v>
      </c>
      <c r="AY21" s="261">
        <f>ROUND(basisjaarlonen!AY21*index!$O$7,2)</f>
        <v>57115.74</v>
      </c>
      <c r="AZ21" s="261">
        <f>ROUND(basisjaarlonen!AZ21*index!$O$7,2)</f>
        <v>49924.83</v>
      </c>
      <c r="BA21" s="261">
        <f>ROUND(basisjaarlonen!BA21*index!$O$7,2)</f>
        <v>57531.68</v>
      </c>
      <c r="BB21" s="261">
        <f>ROUND(basisjaarlonen!BB21*index!$O$7,2)</f>
        <v>65918.75</v>
      </c>
      <c r="BC21" s="261">
        <f>ROUND(basisjaarlonen!BC21*index!$O$7,2)</f>
        <v>61666.68</v>
      </c>
      <c r="BD21" s="261">
        <f>ROUND(basisjaarlonen!BD21*index!$O$7,2)</f>
        <v>62992.97</v>
      </c>
      <c r="BE21" s="261">
        <f>ROUND(basisjaarlonen!BE21*index!$O$7,2)</f>
        <v>65099.15</v>
      </c>
      <c r="BF21" s="261">
        <f>ROUND(basisjaarlonen!BF21*index!$O$7,2)</f>
        <v>66373.69</v>
      </c>
      <c r="BG21" s="261">
        <f>ROUND(basisjaarlonen!BG21*index!$O$7,2)</f>
        <v>71770.25</v>
      </c>
      <c r="BH21" s="261">
        <f>ROUND(basisjaarlonen!BH21*index!$O$7,2)</f>
        <v>70560.570000000007</v>
      </c>
      <c r="BI21" s="261">
        <f>ROUND(basisjaarlonen!BI21*index!$O$7,2)</f>
        <v>75827.259999999995</v>
      </c>
      <c r="BJ21" s="261">
        <f>ROUND(basisjaarlonen!BJ21*index!$O$7,2)</f>
        <v>79728.17</v>
      </c>
      <c r="BK21" s="261">
        <f>ROUND(basisjaarlonen!BK21*index!$O$7,2)</f>
        <v>78947.97</v>
      </c>
      <c r="BL21" s="261">
        <f>ROUND(basisjaarlonen!BL21*index!$O$7,2)</f>
        <v>82848.97</v>
      </c>
      <c r="BM21" s="261">
        <f>ROUND(basisjaarlonen!BM21*index!$O$7,2)</f>
        <v>85969.71</v>
      </c>
      <c r="BN21" s="261">
        <f>ROUND(basisjaarlonen!BN21*index!$O$7,2)</f>
        <v>51640.959999999999</v>
      </c>
      <c r="BO21" s="261">
        <f>ROUND(basisjaarlonen!BO21*index!$O$7,2)</f>
        <v>52889.29</v>
      </c>
      <c r="BP21" s="261">
        <f>ROUND(basisjaarlonen!BP21*index!$O$7,2)</f>
        <v>80127.259999999995</v>
      </c>
    </row>
    <row r="22" spans="1:68" x14ac:dyDescent="0.2">
      <c r="A22" s="260">
        <v>20</v>
      </c>
      <c r="B22" s="261">
        <f>ROUND(basisjaarlonen!B22*index!$O$7,2)</f>
        <v>25817.41</v>
      </c>
      <c r="C22" s="261">
        <f>ROUND(basisjaarlonen!C22*index!$O$7,2)</f>
        <v>28654.53</v>
      </c>
      <c r="D22" s="261">
        <f>ROUND(basisjaarlonen!D22*index!$O$7,2)</f>
        <v>29377.4</v>
      </c>
      <c r="E22" s="261">
        <f>ROUND(basisjaarlonen!E22*index!$O$7,2)</f>
        <v>26964.97</v>
      </c>
      <c r="F22" s="261">
        <f>ROUND(basisjaarlonen!F22*index!$O$7,2)</f>
        <v>27898.1</v>
      </c>
      <c r="G22" s="261">
        <f>ROUND(basisjaarlonen!G22*index!$O$7,2)</f>
        <v>30066.02</v>
      </c>
      <c r="H22" s="261">
        <f>ROUND(basisjaarlonen!H22*index!$O$7,2)</f>
        <v>31435.55</v>
      </c>
      <c r="I22" s="261">
        <f>ROUND(basisjaarlonen!I22*index!$O$7,2)</f>
        <v>30479.16</v>
      </c>
      <c r="J22" s="261">
        <f>ROUND(basisjaarlonen!J22*index!$O$7,2)</f>
        <v>30746.95</v>
      </c>
      <c r="K22" s="261">
        <f>ROUND(basisjaarlonen!K22*index!$O$7,2)</f>
        <v>31435.47</v>
      </c>
      <c r="L22" s="261">
        <f>ROUND(basisjaarlonen!L22*index!$O$7,2)</f>
        <v>35958.89</v>
      </c>
      <c r="M22" s="261">
        <f>ROUND(basisjaarlonen!M22*index!$O$7,2)</f>
        <v>31894.57</v>
      </c>
      <c r="N22" s="261">
        <f>ROUND(basisjaarlonen!N22*index!$O$7,2)</f>
        <v>32238.75</v>
      </c>
      <c r="O22" s="261">
        <f>ROUND(basisjaarlonen!O22*index!$O$7,2)</f>
        <v>36349.269999999997</v>
      </c>
      <c r="P22" s="261">
        <f>ROUND(basisjaarlonen!P22*index!$O$7,2)</f>
        <v>36583.39</v>
      </c>
      <c r="Q22" s="261">
        <f>ROUND(basisjaarlonen!Q22*index!$O$7,2)</f>
        <v>36817.47</v>
      </c>
      <c r="R22" s="261">
        <f>ROUND(basisjaarlonen!R22*index!$O$7,2)</f>
        <v>32691.32</v>
      </c>
      <c r="S22" s="261">
        <f>ROUND(basisjaarlonen!S22*index!$O$7,2)</f>
        <v>35959.11</v>
      </c>
      <c r="T22" s="261">
        <f>ROUND(basisjaarlonen!T22*index!$O$7,2)</f>
        <v>37129.56</v>
      </c>
      <c r="U22" s="261">
        <f>ROUND(basisjaarlonen!U22*index!$O$7,2)</f>
        <v>37753.730000000003</v>
      </c>
      <c r="V22" s="261">
        <f>ROUND(basisjaarlonen!V22*index!$O$7,2)</f>
        <v>39443.800000000003</v>
      </c>
      <c r="W22" s="261">
        <f>ROUND(basisjaarlonen!W22*index!$O$7,2)</f>
        <v>33774.57</v>
      </c>
      <c r="X22" s="261">
        <f>ROUND(basisjaarlonen!X22*index!$O$7,2)</f>
        <v>31850.77</v>
      </c>
      <c r="Y22" s="261">
        <f>ROUND(basisjaarlonen!Y22*index!$O$7,2)</f>
        <v>38533.760000000002</v>
      </c>
      <c r="Z22" s="261">
        <f>ROUND(basisjaarlonen!Z22*index!$O$7,2)</f>
        <v>34866.76</v>
      </c>
      <c r="AA22" s="261">
        <f>ROUND(basisjaarlonen!AA22*index!$O$7,2)</f>
        <v>35178.769999999997</v>
      </c>
      <c r="AB22" s="261">
        <f>ROUND(basisjaarlonen!AB22*index!$O$7,2)</f>
        <v>39314.050000000003</v>
      </c>
      <c r="AC22" s="261">
        <f>ROUND(basisjaarlonen!AC22*index!$O$7,2)</f>
        <v>35360.89</v>
      </c>
      <c r="AD22" s="261">
        <f>ROUND(basisjaarlonen!AD22*index!$O$7,2)</f>
        <v>39443.71</v>
      </c>
      <c r="AE22" s="261">
        <f>ROUND(basisjaarlonen!AE22*index!$O$7,2)</f>
        <v>46257.37</v>
      </c>
      <c r="AF22" s="261">
        <f>ROUND(basisjaarlonen!AF22*index!$O$7,2)</f>
        <v>47193.62</v>
      </c>
      <c r="AG22" s="261">
        <f>ROUND(basisjaarlonen!AG22*index!$O$7,2)</f>
        <v>35959.06</v>
      </c>
      <c r="AH22" s="261">
        <f>ROUND(basisjaarlonen!AH22*index!$O$7,2)</f>
        <v>41264.51</v>
      </c>
      <c r="AI22" s="261">
        <f>ROUND(basisjaarlonen!AI22*index!$O$7,2)</f>
        <v>37051.339999999997</v>
      </c>
      <c r="AJ22" s="261">
        <f>ROUND(basisjaarlonen!AJ22*index!$O$7,2)</f>
        <v>42278.8</v>
      </c>
      <c r="AK22" s="261">
        <f>ROUND(basisjaarlonen!AK22*index!$O$7,2)</f>
        <v>43032.52</v>
      </c>
      <c r="AL22" s="261">
        <f>ROUND(basisjaarlonen!AL22*index!$O$7,2)</f>
        <v>46257.31</v>
      </c>
      <c r="AM22" s="261">
        <f>ROUND(basisjaarlonen!AM22*index!$O$7,2)</f>
        <v>43605.27</v>
      </c>
      <c r="AN22" s="261">
        <f>ROUND(basisjaarlonen!AN22*index!$O$7,2)</f>
        <v>43605.13</v>
      </c>
      <c r="AO22" s="261">
        <f>ROUND(basisjaarlonen!AO22*index!$O$7,2)</f>
        <v>47064.47</v>
      </c>
      <c r="AP22" s="261">
        <f>ROUND(basisjaarlonen!AP22*index!$O$7,2)</f>
        <v>44853.46</v>
      </c>
      <c r="AQ22" s="261">
        <f>ROUND(basisjaarlonen!AQ22*index!$O$7,2)</f>
        <v>40562.29</v>
      </c>
      <c r="AR22" s="261">
        <f>ROUND(basisjaarlonen!AR22*index!$O$7,2)</f>
        <v>46257.31</v>
      </c>
      <c r="AS22" s="261">
        <f>ROUND(basisjaarlonen!AS22*index!$O$7,2)</f>
        <v>47093.37</v>
      </c>
      <c r="AT22" s="261">
        <f>ROUND(basisjaarlonen!AT22*index!$O$7,2)</f>
        <v>48198.080000000002</v>
      </c>
      <c r="AU22" s="261">
        <f>ROUND(basisjaarlonen!AU22*index!$O$7,2)</f>
        <v>50080.55</v>
      </c>
      <c r="AV22" s="261">
        <f>ROUND(basisjaarlonen!AV22*index!$O$7,2)</f>
        <v>55815.34</v>
      </c>
      <c r="AW22" s="261">
        <f>ROUND(basisjaarlonen!AW22*index!$O$7,2)</f>
        <v>51641.51</v>
      </c>
      <c r="AX22" s="261">
        <f>ROUND(basisjaarlonen!AX22*index!$O$7,2)</f>
        <v>48364.41</v>
      </c>
      <c r="AY22" s="261">
        <f>ROUND(basisjaarlonen!AY22*index!$O$7,2)</f>
        <v>57115.74</v>
      </c>
      <c r="AZ22" s="261">
        <f>ROUND(basisjaarlonen!AZ22*index!$O$7,2)</f>
        <v>49924.83</v>
      </c>
      <c r="BA22" s="261">
        <f>ROUND(basisjaarlonen!BA22*index!$O$7,2)</f>
        <v>57531.68</v>
      </c>
      <c r="BB22" s="261">
        <f>ROUND(basisjaarlonen!BB22*index!$O$7,2)</f>
        <v>68259.41</v>
      </c>
      <c r="BC22" s="261">
        <f>ROUND(basisjaarlonen!BC22*index!$O$7,2)</f>
        <v>61666.68</v>
      </c>
      <c r="BD22" s="261">
        <f>ROUND(basisjaarlonen!BD22*index!$O$7,2)</f>
        <v>62992.97</v>
      </c>
      <c r="BE22" s="261">
        <f>ROUND(basisjaarlonen!BE22*index!$O$7,2)</f>
        <v>65099.15</v>
      </c>
      <c r="BF22" s="261">
        <f>ROUND(basisjaarlonen!BF22*index!$O$7,2)</f>
        <v>66373.69</v>
      </c>
      <c r="BG22" s="261">
        <f>ROUND(basisjaarlonen!BG22*index!$O$7,2)</f>
        <v>74110.83</v>
      </c>
      <c r="BH22" s="261">
        <f>ROUND(basisjaarlonen!BH22*index!$O$7,2)</f>
        <v>70560.570000000007</v>
      </c>
      <c r="BI22" s="261">
        <f>ROUND(basisjaarlonen!BI22*index!$O$7,2)</f>
        <v>78167.789999999994</v>
      </c>
      <c r="BJ22" s="261">
        <f>ROUND(basisjaarlonen!BJ22*index!$O$7,2)</f>
        <v>79728.17</v>
      </c>
      <c r="BK22" s="261">
        <f>ROUND(basisjaarlonen!BK22*index!$O$7,2)</f>
        <v>81288.59</v>
      </c>
      <c r="BL22" s="261">
        <f>ROUND(basisjaarlonen!BL22*index!$O$7,2)</f>
        <v>85189.54</v>
      </c>
      <c r="BM22" s="261">
        <f>ROUND(basisjaarlonen!BM22*index!$O$7,2)</f>
        <v>88310.33</v>
      </c>
      <c r="BN22" s="261">
        <f>ROUND(basisjaarlonen!BN22*index!$O$7,2)</f>
        <v>51640.959999999999</v>
      </c>
      <c r="BO22" s="261">
        <f>ROUND(basisjaarlonen!BO22*index!$O$7,2)</f>
        <v>52889.29</v>
      </c>
      <c r="BP22" s="261">
        <f>ROUND(basisjaarlonen!BP22*index!$O$7,2)</f>
        <v>82456.429999999993</v>
      </c>
    </row>
    <row r="23" spans="1:68" x14ac:dyDescent="0.2">
      <c r="A23" s="260">
        <v>21</v>
      </c>
      <c r="B23" s="261">
        <f>ROUND(basisjaarlonen!B23*index!$O$7,2)</f>
        <v>25937.75</v>
      </c>
      <c r="C23" s="261">
        <f>ROUND(basisjaarlonen!C23*index!$O$7,2)</f>
        <v>28925.18</v>
      </c>
      <c r="D23" s="261">
        <f>ROUND(basisjaarlonen!D23*index!$O$7,2)</f>
        <v>29654.14</v>
      </c>
      <c r="E23" s="261">
        <f>ROUND(basisjaarlonen!E23*index!$O$7,2)</f>
        <v>27085.33</v>
      </c>
      <c r="F23" s="261">
        <f>ROUND(basisjaarlonen!F23*index!$O$7,2)</f>
        <v>28030.39</v>
      </c>
      <c r="G23" s="261">
        <f>ROUND(basisjaarlonen!G23*index!$O$7,2)</f>
        <v>30342.69</v>
      </c>
      <c r="H23" s="261">
        <f>ROUND(basisjaarlonen!H23*index!$O$7,2)</f>
        <v>31724.26</v>
      </c>
      <c r="I23" s="261">
        <f>ROUND(basisjaarlonen!I23*index!$O$7,2)</f>
        <v>30767.81</v>
      </c>
      <c r="J23" s="261">
        <f>ROUND(basisjaarlonen!J23*index!$O$7,2)</f>
        <v>31035.66</v>
      </c>
      <c r="K23" s="261">
        <f>ROUND(basisjaarlonen!K23*index!$O$7,2)</f>
        <v>31724.17</v>
      </c>
      <c r="L23" s="261">
        <f>ROUND(basisjaarlonen!L23*index!$O$7,2)</f>
        <v>36504.86</v>
      </c>
      <c r="M23" s="261">
        <f>ROUND(basisjaarlonen!M23*index!$O$7,2)</f>
        <v>32183.19</v>
      </c>
      <c r="N23" s="261">
        <f>ROUND(basisjaarlonen!N23*index!$O$7,2)</f>
        <v>32527.4</v>
      </c>
      <c r="O23" s="261">
        <f>ROUND(basisjaarlonen!O23*index!$O$7,2)</f>
        <v>37441.589999999997</v>
      </c>
      <c r="P23" s="261">
        <f>ROUND(basisjaarlonen!P23*index!$O$7,2)</f>
        <v>37675.699999999997</v>
      </c>
      <c r="Q23" s="261">
        <f>ROUND(basisjaarlonen!Q23*index!$O$7,2)</f>
        <v>37909.69</v>
      </c>
      <c r="R23" s="261">
        <f>ROUND(basisjaarlonen!R23*index!$O$7,2)</f>
        <v>33306.42</v>
      </c>
      <c r="S23" s="261">
        <f>ROUND(basisjaarlonen!S23*index!$O$7,2)</f>
        <v>36583.19</v>
      </c>
      <c r="T23" s="261">
        <f>ROUND(basisjaarlonen!T23*index!$O$7,2)</f>
        <v>38221.83</v>
      </c>
      <c r="U23" s="261">
        <f>ROUND(basisjaarlonen!U23*index!$O$7,2)</f>
        <v>38845.99</v>
      </c>
      <c r="V23" s="261">
        <f>ROUND(basisjaarlonen!V23*index!$O$7,2)</f>
        <v>40379.96</v>
      </c>
      <c r="W23" s="261">
        <f>ROUND(basisjaarlonen!W23*index!$O$7,2)</f>
        <v>34398.69</v>
      </c>
      <c r="X23" s="261">
        <f>ROUND(basisjaarlonen!X23*index!$O$7,2)</f>
        <v>31983.119999999999</v>
      </c>
      <c r="Y23" s="261">
        <f>ROUND(basisjaarlonen!Y23*index!$O$7,2)</f>
        <v>39626.11</v>
      </c>
      <c r="Z23" s="261">
        <f>ROUND(basisjaarlonen!Z23*index!$O$7,2)</f>
        <v>35490.839999999997</v>
      </c>
      <c r="AA23" s="261">
        <f>ROUND(basisjaarlonen!AA23*index!$O$7,2)</f>
        <v>35724.79</v>
      </c>
      <c r="AB23" s="261">
        <f>ROUND(basisjaarlonen!AB23*index!$O$7,2)</f>
        <v>40406.28</v>
      </c>
      <c r="AC23" s="261">
        <f>ROUND(basisjaarlonen!AC23*index!$O$7,2)</f>
        <v>35985</v>
      </c>
      <c r="AD23" s="261">
        <f>ROUND(basisjaarlonen!AD23*index!$O$7,2)</f>
        <v>40379.879999999997</v>
      </c>
      <c r="AE23" s="261">
        <f>ROUND(basisjaarlonen!AE23*index!$O$7,2)</f>
        <v>47193.62</v>
      </c>
      <c r="AF23" s="261">
        <f>ROUND(basisjaarlonen!AF23*index!$O$7,2)</f>
        <v>48129.78</v>
      </c>
      <c r="AG23" s="261">
        <f>ROUND(basisjaarlonen!AG23*index!$O$7,2)</f>
        <v>36583.129999999997</v>
      </c>
      <c r="AH23" s="261">
        <f>ROUND(basisjaarlonen!AH23*index!$O$7,2)</f>
        <v>42356.83</v>
      </c>
      <c r="AI23" s="261">
        <f>ROUND(basisjaarlonen!AI23*index!$O$7,2)</f>
        <v>37675.360000000001</v>
      </c>
      <c r="AJ23" s="261">
        <f>ROUND(basisjaarlonen!AJ23*index!$O$7,2)</f>
        <v>43371.1</v>
      </c>
      <c r="AK23" s="261">
        <f>ROUND(basisjaarlonen!AK23*index!$O$7,2)</f>
        <v>43968.74</v>
      </c>
      <c r="AL23" s="261">
        <f>ROUND(basisjaarlonen!AL23*index!$O$7,2)</f>
        <v>47193.58</v>
      </c>
      <c r="AM23" s="261">
        <f>ROUND(basisjaarlonen!AM23*index!$O$7,2)</f>
        <v>44697.5</v>
      </c>
      <c r="AN23" s="261">
        <f>ROUND(basisjaarlonen!AN23*index!$O$7,2)</f>
        <v>44697.36</v>
      </c>
      <c r="AO23" s="261">
        <f>ROUND(basisjaarlonen!AO23*index!$O$7,2)</f>
        <v>48312.800000000003</v>
      </c>
      <c r="AP23" s="261">
        <f>ROUND(basisjaarlonen!AP23*index!$O$7,2)</f>
        <v>45945.77</v>
      </c>
      <c r="AQ23" s="261">
        <f>ROUND(basisjaarlonen!AQ23*index!$O$7,2)</f>
        <v>41186.370000000003</v>
      </c>
      <c r="AR23" s="261">
        <f>ROUND(basisjaarlonen!AR23*index!$O$7,2)</f>
        <v>47193.58</v>
      </c>
      <c r="AS23" s="261">
        <f>ROUND(basisjaarlonen!AS23*index!$O$7,2)</f>
        <v>48152.35</v>
      </c>
      <c r="AT23" s="261">
        <f>ROUND(basisjaarlonen!AT23*index!$O$7,2)</f>
        <v>49257.05</v>
      </c>
      <c r="AU23" s="261">
        <f>ROUND(basisjaarlonen!AU23*index!$O$7,2)</f>
        <v>51328.86</v>
      </c>
      <c r="AV23" s="261">
        <f>ROUND(basisjaarlonen!AV23*index!$O$7,2)</f>
        <v>57492.85</v>
      </c>
      <c r="AW23" s="261">
        <f>ROUND(basisjaarlonen!AW23*index!$O$7,2)</f>
        <v>52889.87</v>
      </c>
      <c r="AX23" s="261">
        <f>ROUND(basisjaarlonen!AX23*index!$O$7,2)</f>
        <v>49456.68</v>
      </c>
      <c r="AY23" s="261">
        <f>ROUND(basisjaarlonen!AY23*index!$O$7,2)</f>
        <v>58793.16</v>
      </c>
      <c r="AZ23" s="261">
        <f>ROUND(basisjaarlonen!AZ23*index!$O$7,2)</f>
        <v>51017.06</v>
      </c>
      <c r="BA23" s="261">
        <f>ROUND(basisjaarlonen!BA23*index!$O$7,2)</f>
        <v>59209.1</v>
      </c>
      <c r="BB23" s="261">
        <f>ROUND(basisjaarlonen!BB23*index!$O$7,2)</f>
        <v>68259.41</v>
      </c>
      <c r="BC23" s="261">
        <f>ROUND(basisjaarlonen!BC23*index!$O$7,2)</f>
        <v>63344.17</v>
      </c>
      <c r="BD23" s="261">
        <f>ROUND(basisjaarlonen!BD23*index!$O$7,2)</f>
        <v>64670.34</v>
      </c>
      <c r="BE23" s="261">
        <f>ROUND(basisjaarlonen!BE23*index!$O$7,2)</f>
        <v>67010.679999999993</v>
      </c>
      <c r="BF23" s="261">
        <f>ROUND(basisjaarlonen!BF23*index!$O$7,2)</f>
        <v>68051.149999999994</v>
      </c>
      <c r="BG23" s="261">
        <f>ROUND(basisjaarlonen!BG23*index!$O$7,2)</f>
        <v>74110.83</v>
      </c>
      <c r="BH23" s="261">
        <f>ROUND(basisjaarlonen!BH23*index!$O$7,2)</f>
        <v>72472</v>
      </c>
      <c r="BI23" s="261">
        <f>ROUND(basisjaarlonen!BI23*index!$O$7,2)</f>
        <v>78167.789999999994</v>
      </c>
      <c r="BJ23" s="261">
        <f>ROUND(basisjaarlonen!BJ23*index!$O$7,2)</f>
        <v>79728.17</v>
      </c>
      <c r="BK23" s="261">
        <f>ROUND(basisjaarlonen!BK23*index!$O$7,2)</f>
        <v>81288.59</v>
      </c>
      <c r="BL23" s="261">
        <f>ROUND(basisjaarlonen!BL23*index!$O$7,2)</f>
        <v>85189.54</v>
      </c>
      <c r="BM23" s="261">
        <f>ROUND(basisjaarlonen!BM23*index!$O$7,2)</f>
        <v>88310.33</v>
      </c>
      <c r="BN23" s="261">
        <f>ROUND(basisjaarlonen!BN23*index!$O$7,2)</f>
        <v>52889.32</v>
      </c>
      <c r="BO23" s="261">
        <f>ROUND(basisjaarlonen!BO23*index!$O$7,2)</f>
        <v>54137.59</v>
      </c>
      <c r="BP23" s="261">
        <f>ROUND(basisjaarlonen!BP23*index!$O$7,2)</f>
        <v>82456.429999999993</v>
      </c>
    </row>
    <row r="24" spans="1:68" x14ac:dyDescent="0.2">
      <c r="A24" s="260">
        <v>22</v>
      </c>
      <c r="B24" s="261">
        <f>ROUND(basisjaarlonen!B24*index!$O$7,2)</f>
        <v>26058.080000000002</v>
      </c>
      <c r="C24" s="261">
        <f>ROUND(basisjaarlonen!C24*index!$O$7,2)</f>
        <v>29195.72</v>
      </c>
      <c r="D24" s="261">
        <f>ROUND(basisjaarlonen!D24*index!$O$7,2)</f>
        <v>29930.82</v>
      </c>
      <c r="E24" s="261">
        <f>ROUND(basisjaarlonen!E24*index!$O$7,2)</f>
        <v>27205.66</v>
      </c>
      <c r="F24" s="261">
        <f>ROUND(basisjaarlonen!F24*index!$O$7,2)</f>
        <v>28162.69</v>
      </c>
      <c r="G24" s="261">
        <f>ROUND(basisjaarlonen!G24*index!$O$7,2)</f>
        <v>30619.35</v>
      </c>
      <c r="H24" s="261">
        <f>ROUND(basisjaarlonen!H24*index!$O$7,2)</f>
        <v>32012.82</v>
      </c>
      <c r="I24" s="261">
        <f>ROUND(basisjaarlonen!I24*index!$O$7,2)</f>
        <v>31056.52</v>
      </c>
      <c r="J24" s="261">
        <f>ROUND(basisjaarlonen!J24*index!$O$7,2)</f>
        <v>31324.28</v>
      </c>
      <c r="K24" s="261">
        <f>ROUND(basisjaarlonen!K24*index!$O$7,2)</f>
        <v>32012.76</v>
      </c>
      <c r="L24" s="261">
        <f>ROUND(basisjaarlonen!L24*index!$O$7,2)</f>
        <v>37050.910000000003</v>
      </c>
      <c r="M24" s="261">
        <f>ROUND(basisjaarlonen!M24*index!$O$7,2)</f>
        <v>32471.88</v>
      </c>
      <c r="N24" s="261">
        <f>ROUND(basisjaarlonen!N24*index!$O$7,2)</f>
        <v>32816.06</v>
      </c>
      <c r="O24" s="261">
        <f>ROUND(basisjaarlonen!O24*index!$O$7,2)</f>
        <v>37441.589999999997</v>
      </c>
      <c r="P24" s="261">
        <f>ROUND(basisjaarlonen!P24*index!$O$7,2)</f>
        <v>37675.699999999997</v>
      </c>
      <c r="Q24" s="261">
        <f>ROUND(basisjaarlonen!Q24*index!$O$7,2)</f>
        <v>37909.69</v>
      </c>
      <c r="R24" s="261">
        <f>ROUND(basisjaarlonen!R24*index!$O$7,2)</f>
        <v>33306.42</v>
      </c>
      <c r="S24" s="261">
        <f>ROUND(basisjaarlonen!S24*index!$O$7,2)</f>
        <v>36583.19</v>
      </c>
      <c r="T24" s="261">
        <f>ROUND(basisjaarlonen!T24*index!$O$7,2)</f>
        <v>38221.83</v>
      </c>
      <c r="U24" s="261">
        <f>ROUND(basisjaarlonen!U24*index!$O$7,2)</f>
        <v>38845.99</v>
      </c>
      <c r="V24" s="261">
        <f>ROUND(basisjaarlonen!V24*index!$O$7,2)</f>
        <v>40379.96</v>
      </c>
      <c r="W24" s="261">
        <f>ROUND(basisjaarlonen!W24*index!$O$7,2)</f>
        <v>34398.69</v>
      </c>
      <c r="X24" s="261">
        <f>ROUND(basisjaarlonen!X24*index!$O$7,2)</f>
        <v>32115.39</v>
      </c>
      <c r="Y24" s="261">
        <f>ROUND(basisjaarlonen!Y24*index!$O$7,2)</f>
        <v>39626.11</v>
      </c>
      <c r="Z24" s="261">
        <f>ROUND(basisjaarlonen!Z24*index!$O$7,2)</f>
        <v>35490.839999999997</v>
      </c>
      <c r="AA24" s="261">
        <f>ROUND(basisjaarlonen!AA24*index!$O$7,2)</f>
        <v>36270.82</v>
      </c>
      <c r="AB24" s="261">
        <f>ROUND(basisjaarlonen!AB24*index!$O$7,2)</f>
        <v>40406.28</v>
      </c>
      <c r="AC24" s="261">
        <f>ROUND(basisjaarlonen!AC24*index!$O$7,2)</f>
        <v>35985</v>
      </c>
      <c r="AD24" s="261">
        <f>ROUND(basisjaarlonen!AD24*index!$O$7,2)</f>
        <v>40379.879999999997</v>
      </c>
      <c r="AE24" s="261">
        <f>ROUND(basisjaarlonen!AE24*index!$O$7,2)</f>
        <v>47193.62</v>
      </c>
      <c r="AF24" s="261">
        <f>ROUND(basisjaarlonen!AF24*index!$O$7,2)</f>
        <v>48129.78</v>
      </c>
      <c r="AG24" s="261">
        <f>ROUND(basisjaarlonen!AG24*index!$O$7,2)</f>
        <v>36583.129999999997</v>
      </c>
      <c r="AH24" s="261">
        <f>ROUND(basisjaarlonen!AH24*index!$O$7,2)</f>
        <v>42356.83</v>
      </c>
      <c r="AI24" s="261">
        <f>ROUND(basisjaarlonen!AI24*index!$O$7,2)</f>
        <v>37675.360000000001</v>
      </c>
      <c r="AJ24" s="261">
        <f>ROUND(basisjaarlonen!AJ24*index!$O$7,2)</f>
        <v>43371.1</v>
      </c>
      <c r="AK24" s="261">
        <f>ROUND(basisjaarlonen!AK24*index!$O$7,2)</f>
        <v>43968.74</v>
      </c>
      <c r="AL24" s="261">
        <f>ROUND(basisjaarlonen!AL24*index!$O$7,2)</f>
        <v>47193.58</v>
      </c>
      <c r="AM24" s="261">
        <f>ROUND(basisjaarlonen!AM24*index!$O$7,2)</f>
        <v>44697.5</v>
      </c>
      <c r="AN24" s="261">
        <f>ROUND(basisjaarlonen!AN24*index!$O$7,2)</f>
        <v>44697.36</v>
      </c>
      <c r="AO24" s="261">
        <f>ROUND(basisjaarlonen!AO24*index!$O$7,2)</f>
        <v>48312.800000000003</v>
      </c>
      <c r="AP24" s="261">
        <f>ROUND(basisjaarlonen!AP24*index!$O$7,2)</f>
        <v>45945.77</v>
      </c>
      <c r="AQ24" s="261">
        <f>ROUND(basisjaarlonen!AQ24*index!$O$7,2)</f>
        <v>41186.370000000003</v>
      </c>
      <c r="AR24" s="261">
        <f>ROUND(basisjaarlonen!AR24*index!$O$7,2)</f>
        <v>47193.58</v>
      </c>
      <c r="AS24" s="261">
        <f>ROUND(basisjaarlonen!AS24*index!$O$7,2)</f>
        <v>48152.35</v>
      </c>
      <c r="AT24" s="261">
        <f>ROUND(basisjaarlonen!AT24*index!$O$7,2)</f>
        <v>49257.05</v>
      </c>
      <c r="AU24" s="261">
        <f>ROUND(basisjaarlonen!AU24*index!$O$7,2)</f>
        <v>51328.86</v>
      </c>
      <c r="AV24" s="261">
        <f>ROUND(basisjaarlonen!AV24*index!$O$7,2)</f>
        <v>57492.85</v>
      </c>
      <c r="AW24" s="261">
        <f>ROUND(basisjaarlonen!AW24*index!$O$7,2)</f>
        <v>52889.87</v>
      </c>
      <c r="AX24" s="261">
        <f>ROUND(basisjaarlonen!AX24*index!$O$7,2)</f>
        <v>49456.68</v>
      </c>
      <c r="AY24" s="261">
        <f>ROUND(basisjaarlonen!AY24*index!$O$7,2)</f>
        <v>58793.16</v>
      </c>
      <c r="AZ24" s="261">
        <f>ROUND(basisjaarlonen!AZ24*index!$O$7,2)</f>
        <v>51017.06</v>
      </c>
      <c r="BA24" s="261">
        <f>ROUND(basisjaarlonen!BA24*index!$O$7,2)</f>
        <v>59209.1</v>
      </c>
      <c r="BB24" s="261">
        <f>ROUND(basisjaarlonen!BB24*index!$O$7,2)</f>
        <v>70600.05</v>
      </c>
      <c r="BC24" s="261">
        <f>ROUND(basisjaarlonen!BC24*index!$O$7,2)</f>
        <v>63344.17</v>
      </c>
      <c r="BD24" s="261">
        <f>ROUND(basisjaarlonen!BD24*index!$O$7,2)</f>
        <v>64670.34</v>
      </c>
      <c r="BE24" s="261">
        <f>ROUND(basisjaarlonen!BE24*index!$O$7,2)</f>
        <v>67010.679999999993</v>
      </c>
      <c r="BF24" s="261">
        <f>ROUND(basisjaarlonen!BF24*index!$O$7,2)</f>
        <v>68051.149999999994</v>
      </c>
      <c r="BG24" s="261">
        <f>ROUND(basisjaarlonen!BG24*index!$O$7,2)</f>
        <v>76451.490000000005</v>
      </c>
      <c r="BH24" s="261">
        <f>ROUND(basisjaarlonen!BH24*index!$O$7,2)</f>
        <v>72472</v>
      </c>
      <c r="BI24" s="261">
        <f>ROUND(basisjaarlonen!BI24*index!$O$7,2)</f>
        <v>80508.460000000006</v>
      </c>
      <c r="BJ24" s="261">
        <f>ROUND(basisjaarlonen!BJ24*index!$O$7,2)</f>
        <v>79728.17</v>
      </c>
      <c r="BK24" s="261">
        <f>ROUND(basisjaarlonen!BK24*index!$O$7,2)</f>
        <v>83629.17</v>
      </c>
      <c r="BL24" s="261">
        <f>ROUND(basisjaarlonen!BL24*index!$O$7,2)</f>
        <v>87530.17</v>
      </c>
      <c r="BM24" s="261">
        <f>ROUND(basisjaarlonen!BM24*index!$O$7,2)</f>
        <v>90650.92</v>
      </c>
      <c r="BN24" s="261">
        <f>ROUND(basisjaarlonen!BN24*index!$O$7,2)</f>
        <v>52889.32</v>
      </c>
      <c r="BO24" s="261">
        <f>ROUND(basisjaarlonen!BO24*index!$O$7,2)</f>
        <v>54137.59</v>
      </c>
      <c r="BP24" s="261">
        <f>ROUND(basisjaarlonen!BP24*index!$O$7,2)</f>
        <v>84785.58</v>
      </c>
    </row>
    <row r="25" spans="1:68" x14ac:dyDescent="0.2">
      <c r="A25" s="260">
        <v>23</v>
      </c>
      <c r="B25" s="261">
        <f>ROUND(basisjaarlonen!B25*index!$O$7,2)</f>
        <v>26178.44</v>
      </c>
      <c r="C25" s="261">
        <f>ROUND(basisjaarlonen!C25*index!$O$7,2)</f>
        <v>29466.35</v>
      </c>
      <c r="D25" s="261">
        <f>ROUND(basisjaarlonen!D25*index!$O$7,2)</f>
        <v>30207.5</v>
      </c>
      <c r="E25" s="261">
        <f>ROUND(basisjaarlonen!E25*index!$O$7,2)</f>
        <v>27326.04</v>
      </c>
      <c r="F25" s="261">
        <f>ROUND(basisjaarlonen!F25*index!$O$7,2)</f>
        <v>28294.959999999999</v>
      </c>
      <c r="G25" s="261">
        <f>ROUND(basisjaarlonen!G25*index!$O$7,2)</f>
        <v>30896.07</v>
      </c>
      <c r="H25" s="261">
        <f>ROUND(basisjaarlonen!H25*index!$O$7,2)</f>
        <v>32301.53</v>
      </c>
      <c r="I25" s="261">
        <f>ROUND(basisjaarlonen!I25*index!$O$7,2)</f>
        <v>31345.17</v>
      </c>
      <c r="J25" s="261">
        <f>ROUND(basisjaarlonen!J25*index!$O$7,2)</f>
        <v>31612.98</v>
      </c>
      <c r="K25" s="261">
        <f>ROUND(basisjaarlonen!K25*index!$O$7,2)</f>
        <v>32301.439999999999</v>
      </c>
      <c r="L25" s="261">
        <f>ROUND(basisjaarlonen!L25*index!$O$7,2)</f>
        <v>37596.959999999999</v>
      </c>
      <c r="M25" s="261">
        <f>ROUND(basisjaarlonen!M25*index!$O$7,2)</f>
        <v>32760.5</v>
      </c>
      <c r="N25" s="261">
        <f>ROUND(basisjaarlonen!N25*index!$O$7,2)</f>
        <v>33104.71</v>
      </c>
      <c r="O25" s="261">
        <f>ROUND(basisjaarlonen!O25*index!$O$7,2)</f>
        <v>38533.81</v>
      </c>
      <c r="P25" s="261">
        <f>ROUND(basisjaarlonen!P25*index!$O$7,2)</f>
        <v>38767.97</v>
      </c>
      <c r="Q25" s="261">
        <f>ROUND(basisjaarlonen!Q25*index!$O$7,2)</f>
        <v>39002</v>
      </c>
      <c r="R25" s="261">
        <f>ROUND(basisjaarlonen!R25*index!$O$7,2)</f>
        <v>33930.54</v>
      </c>
      <c r="S25" s="261">
        <f>ROUND(basisjaarlonen!S25*index!$O$7,2)</f>
        <v>37207.300000000003</v>
      </c>
      <c r="T25" s="261">
        <f>ROUND(basisjaarlonen!T25*index!$O$7,2)</f>
        <v>39314.14</v>
      </c>
      <c r="U25" s="261">
        <f>ROUND(basisjaarlonen!U25*index!$O$7,2)</f>
        <v>39938.300000000003</v>
      </c>
      <c r="V25" s="261">
        <f>ROUND(basisjaarlonen!V25*index!$O$7,2)</f>
        <v>41316.18</v>
      </c>
      <c r="W25" s="261">
        <f>ROUND(basisjaarlonen!W25*index!$O$7,2)</f>
        <v>35022.769999999997</v>
      </c>
      <c r="X25" s="261">
        <f>ROUND(basisjaarlonen!X25*index!$O$7,2)</f>
        <v>32247.759999999998</v>
      </c>
      <c r="Y25" s="261">
        <f>ROUND(basisjaarlonen!Y25*index!$O$7,2)</f>
        <v>40718.39</v>
      </c>
      <c r="Z25" s="261">
        <f>ROUND(basisjaarlonen!Z25*index!$O$7,2)</f>
        <v>36114.949999999997</v>
      </c>
      <c r="AA25" s="261">
        <f>ROUND(basisjaarlonen!AA25*index!$O$7,2)</f>
        <v>36816.879999999997</v>
      </c>
      <c r="AB25" s="261">
        <f>ROUND(basisjaarlonen!AB25*index!$O$7,2)</f>
        <v>41498.629999999997</v>
      </c>
      <c r="AC25" s="261">
        <f>ROUND(basisjaarlonen!AC25*index!$O$7,2)</f>
        <v>36609.08</v>
      </c>
      <c r="AD25" s="261">
        <f>ROUND(basisjaarlonen!AD25*index!$O$7,2)</f>
        <v>41316.089999999997</v>
      </c>
      <c r="AE25" s="261">
        <f>ROUND(basisjaarlonen!AE25*index!$O$7,2)</f>
        <v>48129.78</v>
      </c>
      <c r="AF25" s="261">
        <f>ROUND(basisjaarlonen!AF25*index!$O$7,2)</f>
        <v>49066</v>
      </c>
      <c r="AG25" s="261">
        <f>ROUND(basisjaarlonen!AG25*index!$O$7,2)</f>
        <v>37207.26</v>
      </c>
      <c r="AH25" s="261">
        <f>ROUND(basisjaarlonen!AH25*index!$O$7,2)</f>
        <v>43449.09</v>
      </c>
      <c r="AI25" s="261">
        <f>ROUND(basisjaarlonen!AI25*index!$O$7,2)</f>
        <v>38299.47</v>
      </c>
      <c r="AJ25" s="261">
        <f>ROUND(basisjaarlonen!AJ25*index!$O$7,2)</f>
        <v>44463.38</v>
      </c>
      <c r="AK25" s="261">
        <f>ROUND(basisjaarlonen!AK25*index!$O$7,2)</f>
        <v>44904.9</v>
      </c>
      <c r="AL25" s="261">
        <f>ROUND(basisjaarlonen!AL25*index!$O$7,2)</f>
        <v>48129.75</v>
      </c>
      <c r="AM25" s="261">
        <f>ROUND(basisjaarlonen!AM25*index!$O$7,2)</f>
        <v>45789.79</v>
      </c>
      <c r="AN25" s="261">
        <f>ROUND(basisjaarlonen!AN25*index!$O$7,2)</f>
        <v>45789.67</v>
      </c>
      <c r="AO25" s="261">
        <f>ROUND(basisjaarlonen!AO25*index!$O$7,2)</f>
        <v>49561.16</v>
      </c>
      <c r="AP25" s="261">
        <f>ROUND(basisjaarlonen!AP25*index!$O$7,2)</f>
        <v>47038.03</v>
      </c>
      <c r="AQ25" s="261">
        <f>ROUND(basisjaarlonen!AQ25*index!$O$7,2)</f>
        <v>41810.480000000003</v>
      </c>
      <c r="AR25" s="261">
        <f>ROUND(basisjaarlonen!AR25*index!$O$7,2)</f>
        <v>48129.75</v>
      </c>
      <c r="AS25" s="261">
        <f>ROUND(basisjaarlonen!AS25*index!$O$7,2)</f>
        <v>49211.28</v>
      </c>
      <c r="AT25" s="261">
        <f>ROUND(basisjaarlonen!AT25*index!$O$7,2)</f>
        <v>50315.98</v>
      </c>
      <c r="AU25" s="261">
        <f>ROUND(basisjaarlonen!AU25*index!$O$7,2)</f>
        <v>52577.18</v>
      </c>
      <c r="AV25" s="261">
        <f>ROUND(basisjaarlonen!AV25*index!$O$7,2)</f>
        <v>59170.25</v>
      </c>
      <c r="AW25" s="261">
        <f>ROUND(basisjaarlonen!AW25*index!$O$7,2)</f>
        <v>54138.23</v>
      </c>
      <c r="AX25" s="261">
        <f>ROUND(basisjaarlonen!AX25*index!$O$7,2)</f>
        <v>50548.99</v>
      </c>
      <c r="AY25" s="261">
        <f>ROUND(basisjaarlonen!AY25*index!$O$7,2)</f>
        <v>60470.57</v>
      </c>
      <c r="AZ25" s="261">
        <f>ROUND(basisjaarlonen!AZ25*index!$O$7,2)</f>
        <v>52109.37</v>
      </c>
      <c r="BA25" s="261">
        <f>ROUND(basisjaarlonen!BA25*index!$O$7,2)</f>
        <v>60886.59</v>
      </c>
      <c r="BB25" s="261">
        <f>ROUND(basisjaarlonen!BB25*index!$O$7,2)</f>
        <v>70600.05</v>
      </c>
      <c r="BC25" s="261">
        <f>ROUND(basisjaarlonen!BC25*index!$O$7,2)</f>
        <v>65021.59</v>
      </c>
      <c r="BD25" s="261">
        <f>ROUND(basisjaarlonen!BD25*index!$O$7,2)</f>
        <v>66347.8</v>
      </c>
      <c r="BE25" s="261">
        <f>ROUND(basisjaarlonen!BE25*index!$O$7,2)</f>
        <v>68922.11</v>
      </c>
      <c r="BF25" s="261">
        <f>ROUND(basisjaarlonen!BF25*index!$O$7,2)</f>
        <v>69728.61</v>
      </c>
      <c r="BG25" s="261">
        <f>ROUND(basisjaarlonen!BG25*index!$O$7,2)</f>
        <v>76451.490000000005</v>
      </c>
      <c r="BH25" s="261">
        <f>ROUND(basisjaarlonen!BH25*index!$O$7,2)</f>
        <v>72472</v>
      </c>
      <c r="BI25" s="261">
        <f>ROUND(basisjaarlonen!BI25*index!$O$7,2)</f>
        <v>80508.460000000006</v>
      </c>
      <c r="BJ25" s="261">
        <f>ROUND(basisjaarlonen!BJ25*index!$O$7,2)</f>
        <v>79728.17</v>
      </c>
      <c r="BK25" s="261">
        <f>ROUND(basisjaarlonen!BK25*index!$O$7,2)</f>
        <v>83629.17</v>
      </c>
      <c r="BL25" s="261">
        <f>ROUND(basisjaarlonen!BL25*index!$O$7,2)</f>
        <v>87530.17</v>
      </c>
      <c r="BM25" s="261">
        <f>ROUND(basisjaarlonen!BM25*index!$O$7,2)</f>
        <v>90650.92</v>
      </c>
      <c r="BN25" s="261">
        <f>ROUND(basisjaarlonen!BN25*index!$O$7,2)</f>
        <v>54137.64</v>
      </c>
      <c r="BO25" s="261">
        <f>ROUND(basisjaarlonen!BO25*index!$O$7,2)</f>
        <v>55385.95</v>
      </c>
      <c r="BP25" s="261">
        <f>ROUND(basisjaarlonen!BP25*index!$O$7,2)</f>
        <v>84785.58</v>
      </c>
    </row>
    <row r="26" spans="1:68" x14ac:dyDescent="0.2">
      <c r="A26" s="260">
        <v>24</v>
      </c>
      <c r="B26" s="261">
        <f>ROUND(basisjaarlonen!B26*index!$O$7,2)</f>
        <v>26298.77</v>
      </c>
      <c r="C26" s="261">
        <f>ROUND(basisjaarlonen!C26*index!$O$7,2)</f>
        <v>29736.95</v>
      </c>
      <c r="D26" s="261">
        <f>ROUND(basisjaarlonen!D26*index!$O$7,2)</f>
        <v>30484.19</v>
      </c>
      <c r="E26" s="261">
        <f>ROUND(basisjaarlonen!E26*index!$O$7,2)</f>
        <v>27446.37</v>
      </c>
      <c r="F26" s="261">
        <f>ROUND(basisjaarlonen!F26*index!$O$7,2)</f>
        <v>28427.279999999999</v>
      </c>
      <c r="G26" s="261">
        <f>ROUND(basisjaarlonen!G26*index!$O$7,2)</f>
        <v>31172.76</v>
      </c>
      <c r="H26" s="261">
        <f>ROUND(basisjaarlonen!H26*index!$O$7,2)</f>
        <v>32590.15</v>
      </c>
      <c r="I26" s="261">
        <f>ROUND(basisjaarlonen!I26*index!$O$7,2)</f>
        <v>31633.79</v>
      </c>
      <c r="J26" s="261">
        <f>ROUND(basisjaarlonen!J26*index!$O$7,2)</f>
        <v>31901.59</v>
      </c>
      <c r="K26" s="261">
        <f>ROUND(basisjaarlonen!K26*index!$O$7,2)</f>
        <v>32590.06</v>
      </c>
      <c r="L26" s="261">
        <f>ROUND(basisjaarlonen!L26*index!$O$7,2)</f>
        <v>38143</v>
      </c>
      <c r="M26" s="261">
        <f>ROUND(basisjaarlonen!M26*index!$O$7,2)</f>
        <v>33049.17</v>
      </c>
      <c r="N26" s="261">
        <f>ROUND(basisjaarlonen!N26*index!$O$7,2)</f>
        <v>33398.589999999997</v>
      </c>
      <c r="O26" s="261">
        <f>ROUND(basisjaarlonen!O26*index!$O$7,2)</f>
        <v>38533.81</v>
      </c>
      <c r="P26" s="261">
        <f>ROUND(basisjaarlonen!P26*index!$O$7,2)</f>
        <v>38767.97</v>
      </c>
      <c r="Q26" s="261">
        <f>ROUND(basisjaarlonen!Q26*index!$O$7,2)</f>
        <v>39002</v>
      </c>
      <c r="R26" s="261">
        <f>ROUND(basisjaarlonen!R26*index!$O$7,2)</f>
        <v>33930.54</v>
      </c>
      <c r="S26" s="261">
        <f>ROUND(basisjaarlonen!S26*index!$O$7,2)</f>
        <v>37207.300000000003</v>
      </c>
      <c r="T26" s="261">
        <f>ROUND(basisjaarlonen!T26*index!$O$7,2)</f>
        <v>39314.14</v>
      </c>
      <c r="U26" s="261">
        <f>ROUND(basisjaarlonen!U26*index!$O$7,2)</f>
        <v>39938.300000000003</v>
      </c>
      <c r="V26" s="261">
        <f>ROUND(basisjaarlonen!V26*index!$O$7,2)</f>
        <v>41316.18</v>
      </c>
      <c r="W26" s="261">
        <f>ROUND(basisjaarlonen!W26*index!$O$7,2)</f>
        <v>35022.769999999997</v>
      </c>
      <c r="X26" s="261">
        <f>ROUND(basisjaarlonen!X26*index!$O$7,2)</f>
        <v>32380.03</v>
      </c>
      <c r="Y26" s="261">
        <f>ROUND(basisjaarlonen!Y26*index!$O$7,2)</f>
        <v>40718.39</v>
      </c>
      <c r="Z26" s="261">
        <f>ROUND(basisjaarlonen!Z26*index!$O$7,2)</f>
        <v>36114.949999999997</v>
      </c>
      <c r="AA26" s="261">
        <f>ROUND(basisjaarlonen!AA26*index!$O$7,2)</f>
        <v>37362.879999999997</v>
      </c>
      <c r="AB26" s="261">
        <f>ROUND(basisjaarlonen!AB26*index!$O$7,2)</f>
        <v>41498.629999999997</v>
      </c>
      <c r="AC26" s="261">
        <f>ROUND(basisjaarlonen!AC26*index!$O$7,2)</f>
        <v>36609.08</v>
      </c>
      <c r="AD26" s="261">
        <f>ROUND(basisjaarlonen!AD26*index!$O$7,2)</f>
        <v>41316.089999999997</v>
      </c>
      <c r="AE26" s="261">
        <f>ROUND(basisjaarlonen!AE26*index!$O$7,2)</f>
        <v>48129.78</v>
      </c>
      <c r="AF26" s="261">
        <f>ROUND(basisjaarlonen!AF26*index!$O$7,2)</f>
        <v>49066</v>
      </c>
      <c r="AG26" s="261">
        <f>ROUND(basisjaarlonen!AG26*index!$O$7,2)</f>
        <v>37207.26</v>
      </c>
      <c r="AH26" s="261">
        <f>ROUND(basisjaarlonen!AH26*index!$O$7,2)</f>
        <v>43449.09</v>
      </c>
      <c r="AI26" s="261">
        <f>ROUND(basisjaarlonen!AI26*index!$O$7,2)</f>
        <v>38299.47</v>
      </c>
      <c r="AJ26" s="261">
        <f>ROUND(basisjaarlonen!AJ26*index!$O$7,2)</f>
        <v>44463.38</v>
      </c>
      <c r="AK26" s="261">
        <f>ROUND(basisjaarlonen!AK26*index!$O$7,2)</f>
        <v>44904.9</v>
      </c>
      <c r="AL26" s="261">
        <f>ROUND(basisjaarlonen!AL26*index!$O$7,2)</f>
        <v>48129.75</v>
      </c>
      <c r="AM26" s="261">
        <f>ROUND(basisjaarlonen!AM26*index!$O$7,2)</f>
        <v>45789.79</v>
      </c>
      <c r="AN26" s="261">
        <f>ROUND(basisjaarlonen!AN26*index!$O$7,2)</f>
        <v>45789.67</v>
      </c>
      <c r="AO26" s="261">
        <f>ROUND(basisjaarlonen!AO26*index!$O$7,2)</f>
        <v>49561.16</v>
      </c>
      <c r="AP26" s="261">
        <f>ROUND(basisjaarlonen!AP26*index!$O$7,2)</f>
        <v>47038.03</v>
      </c>
      <c r="AQ26" s="261">
        <f>ROUND(basisjaarlonen!AQ26*index!$O$7,2)</f>
        <v>41810.480000000003</v>
      </c>
      <c r="AR26" s="261">
        <f>ROUND(basisjaarlonen!AR26*index!$O$7,2)</f>
        <v>48129.75</v>
      </c>
      <c r="AS26" s="261">
        <f>ROUND(basisjaarlonen!AS26*index!$O$7,2)</f>
        <v>49211.28</v>
      </c>
      <c r="AT26" s="261">
        <f>ROUND(basisjaarlonen!AT26*index!$O$7,2)</f>
        <v>50315.98</v>
      </c>
      <c r="AU26" s="261">
        <f>ROUND(basisjaarlonen!AU26*index!$O$7,2)</f>
        <v>52577.18</v>
      </c>
      <c r="AV26" s="261">
        <f>ROUND(basisjaarlonen!AV26*index!$O$7,2)</f>
        <v>59170.25</v>
      </c>
      <c r="AW26" s="261">
        <f>ROUND(basisjaarlonen!AW26*index!$O$7,2)</f>
        <v>54138.23</v>
      </c>
      <c r="AX26" s="261">
        <f>ROUND(basisjaarlonen!AX26*index!$O$7,2)</f>
        <v>50548.99</v>
      </c>
      <c r="AY26" s="261">
        <f>ROUND(basisjaarlonen!AY26*index!$O$7,2)</f>
        <v>60470.57</v>
      </c>
      <c r="AZ26" s="261">
        <f>ROUND(basisjaarlonen!AZ26*index!$O$7,2)</f>
        <v>52109.37</v>
      </c>
      <c r="BA26" s="261">
        <f>ROUND(basisjaarlonen!BA26*index!$O$7,2)</f>
        <v>60886.59</v>
      </c>
      <c r="BB26" s="261">
        <f>ROUND(basisjaarlonen!BB26*index!$O$7,2)</f>
        <v>70600.05</v>
      </c>
      <c r="BC26" s="261">
        <f>ROUND(basisjaarlonen!BC26*index!$O$7,2)</f>
        <v>65021.59</v>
      </c>
      <c r="BD26" s="261">
        <f>ROUND(basisjaarlonen!BD26*index!$O$7,2)</f>
        <v>66347.8</v>
      </c>
      <c r="BE26" s="261">
        <f>ROUND(basisjaarlonen!BE26*index!$O$7,2)</f>
        <v>68922.11</v>
      </c>
      <c r="BF26" s="261">
        <f>ROUND(basisjaarlonen!BF26*index!$O$7,2)</f>
        <v>69728.61</v>
      </c>
      <c r="BG26" s="261">
        <f>ROUND(basisjaarlonen!BG26*index!$O$7,2)</f>
        <v>76451.490000000005</v>
      </c>
      <c r="BH26" s="261">
        <f>ROUND(basisjaarlonen!BH26*index!$O$7,2)</f>
        <v>72472</v>
      </c>
      <c r="BI26" s="261">
        <f>ROUND(basisjaarlonen!BI26*index!$O$7,2)</f>
        <v>82849.09</v>
      </c>
      <c r="BJ26" s="261">
        <f>ROUND(basisjaarlonen!BJ26*index!$O$7,2)</f>
        <v>79728.17</v>
      </c>
      <c r="BK26" s="261">
        <f>ROUND(basisjaarlonen!BK26*index!$O$7,2)</f>
        <v>85969.79</v>
      </c>
      <c r="BL26" s="261">
        <f>ROUND(basisjaarlonen!BL26*index!$O$7,2)</f>
        <v>87530.17</v>
      </c>
      <c r="BM26" s="261">
        <f>ROUND(basisjaarlonen!BM26*index!$O$7,2)</f>
        <v>90650.92</v>
      </c>
      <c r="BN26" s="261">
        <f>ROUND(basisjaarlonen!BN26*index!$O$7,2)</f>
        <v>54137.64</v>
      </c>
      <c r="BO26" s="261">
        <f>ROUND(basisjaarlonen!BO26*index!$O$7,2)</f>
        <v>55385.95</v>
      </c>
      <c r="BP26" s="261">
        <f>ROUND(basisjaarlonen!BP26*index!$O$7,2)</f>
        <v>84785.58</v>
      </c>
    </row>
    <row r="27" spans="1:68" x14ac:dyDescent="0.2">
      <c r="A27" s="260">
        <v>25</v>
      </c>
      <c r="B27" s="261">
        <f>ROUND(basisjaarlonen!B27*index!$O$7,2)</f>
        <v>26419.11</v>
      </c>
      <c r="C27" s="261">
        <f>ROUND(basisjaarlonen!C27*index!$O$7,2)</f>
        <v>30007.58</v>
      </c>
      <c r="D27" s="261">
        <f>ROUND(basisjaarlonen!D27*index!$O$7,2)</f>
        <v>30760.92</v>
      </c>
      <c r="E27" s="261">
        <f>ROUND(basisjaarlonen!E27*index!$O$7,2)</f>
        <v>27566.71</v>
      </c>
      <c r="F27" s="261">
        <f>ROUND(basisjaarlonen!F27*index!$O$7,2)</f>
        <v>28559.59</v>
      </c>
      <c r="G27" s="261">
        <f>ROUND(basisjaarlonen!G27*index!$O$7,2)</f>
        <v>31449.48</v>
      </c>
      <c r="H27" s="261">
        <f>ROUND(basisjaarlonen!H27*index!$O$7,2)</f>
        <v>32878.85</v>
      </c>
      <c r="I27" s="261">
        <f>ROUND(basisjaarlonen!I27*index!$O$7,2)</f>
        <v>31922.41</v>
      </c>
      <c r="J27" s="261">
        <f>ROUND(basisjaarlonen!J27*index!$O$7,2)</f>
        <v>32190.26</v>
      </c>
      <c r="K27" s="261">
        <f>ROUND(basisjaarlonen!K27*index!$O$7,2)</f>
        <v>32878.769999999997</v>
      </c>
      <c r="L27" s="261">
        <f>ROUND(basisjaarlonen!L27*index!$O$7,2)</f>
        <v>38689.01</v>
      </c>
      <c r="M27" s="261">
        <f>ROUND(basisjaarlonen!M27*index!$O$7,2)</f>
        <v>33341.83</v>
      </c>
      <c r="N27" s="261">
        <f>ROUND(basisjaarlonen!N27*index!$O$7,2)</f>
        <v>33692.910000000003</v>
      </c>
      <c r="O27" s="261">
        <f>ROUND(basisjaarlonen!O27*index!$O$7,2)</f>
        <v>39626.160000000003</v>
      </c>
      <c r="P27" s="261">
        <f>ROUND(basisjaarlonen!P27*index!$O$7,2)</f>
        <v>39860.28</v>
      </c>
      <c r="Q27" s="261">
        <f>ROUND(basisjaarlonen!Q27*index!$O$7,2)</f>
        <v>40094.26</v>
      </c>
      <c r="R27" s="261">
        <f>ROUND(basisjaarlonen!R27*index!$O$7,2)</f>
        <v>34554.620000000003</v>
      </c>
      <c r="S27" s="261">
        <f>ROUND(basisjaarlonen!S27*index!$O$7,2)</f>
        <v>37831.410000000003</v>
      </c>
      <c r="T27" s="261">
        <f>ROUND(basisjaarlonen!T27*index!$O$7,2)</f>
        <v>40406.370000000003</v>
      </c>
      <c r="U27" s="261">
        <f>ROUND(basisjaarlonen!U27*index!$O$7,2)</f>
        <v>41030.53</v>
      </c>
      <c r="V27" s="261">
        <f>ROUND(basisjaarlonen!V27*index!$O$7,2)</f>
        <v>42252.35</v>
      </c>
      <c r="W27" s="261">
        <f>ROUND(basisjaarlonen!W27*index!$O$7,2)</f>
        <v>35646.83</v>
      </c>
      <c r="X27" s="261">
        <f>ROUND(basisjaarlonen!X27*index!$O$7,2)</f>
        <v>32512.3</v>
      </c>
      <c r="Y27" s="261">
        <f>ROUND(basisjaarlonen!Y27*index!$O$7,2)</f>
        <v>41810.65</v>
      </c>
      <c r="Z27" s="261">
        <f>ROUND(basisjaarlonen!Z27*index!$O$7,2)</f>
        <v>36739.03</v>
      </c>
      <c r="AA27" s="261">
        <f>ROUND(basisjaarlonen!AA27*index!$O$7,2)</f>
        <v>37908.93</v>
      </c>
      <c r="AB27" s="261">
        <f>ROUND(basisjaarlonen!AB27*index!$O$7,2)</f>
        <v>42590.94</v>
      </c>
      <c r="AC27" s="261">
        <f>ROUND(basisjaarlonen!AC27*index!$O$7,2)</f>
        <v>37233.19</v>
      </c>
      <c r="AD27" s="261">
        <f>ROUND(basisjaarlonen!AD27*index!$O$7,2)</f>
        <v>42252.26</v>
      </c>
      <c r="AE27" s="261">
        <f>ROUND(basisjaarlonen!AE27*index!$O$7,2)</f>
        <v>49066</v>
      </c>
      <c r="AF27" s="261">
        <f>ROUND(basisjaarlonen!AF27*index!$O$7,2)</f>
        <v>50002.18</v>
      </c>
      <c r="AG27" s="261">
        <f>ROUND(basisjaarlonen!AG27*index!$O$7,2)</f>
        <v>37831.370000000003</v>
      </c>
      <c r="AH27" s="261">
        <f>ROUND(basisjaarlonen!AH27*index!$O$7,2)</f>
        <v>44541.4</v>
      </c>
      <c r="AI27" s="261">
        <f>ROUND(basisjaarlonen!AI27*index!$O$7,2)</f>
        <v>38923.599999999999</v>
      </c>
      <c r="AJ27" s="261">
        <f>ROUND(basisjaarlonen!AJ27*index!$O$7,2)</f>
        <v>45555.64</v>
      </c>
      <c r="AK27" s="261">
        <f>ROUND(basisjaarlonen!AK27*index!$O$7,2)</f>
        <v>45841.09</v>
      </c>
      <c r="AL27" s="261">
        <f>ROUND(basisjaarlonen!AL27*index!$O$7,2)</f>
        <v>49065.97</v>
      </c>
      <c r="AM27" s="261">
        <f>ROUND(basisjaarlonen!AM27*index!$O$7,2)</f>
        <v>46882.11</v>
      </c>
      <c r="AN27" s="261">
        <f>ROUND(basisjaarlonen!AN27*index!$O$7,2)</f>
        <v>46881.99</v>
      </c>
      <c r="AO27" s="261">
        <f>ROUND(basisjaarlonen!AO27*index!$O$7,2)</f>
        <v>50809.46</v>
      </c>
      <c r="AP27" s="261">
        <f>ROUND(basisjaarlonen!AP27*index!$O$7,2)</f>
        <v>48130.35</v>
      </c>
      <c r="AQ27" s="261">
        <f>ROUND(basisjaarlonen!AQ27*index!$O$7,2)</f>
        <v>42434.59</v>
      </c>
      <c r="AR27" s="261">
        <f>ROUND(basisjaarlonen!AR27*index!$O$7,2)</f>
        <v>49065.97</v>
      </c>
      <c r="AS27" s="261">
        <f>ROUND(basisjaarlonen!AS27*index!$O$7,2)</f>
        <v>50270.19</v>
      </c>
      <c r="AT27" s="261">
        <f>ROUND(basisjaarlonen!AT27*index!$O$7,2)</f>
        <v>51374.94</v>
      </c>
      <c r="AU27" s="261">
        <f>ROUND(basisjaarlonen!AU27*index!$O$7,2)</f>
        <v>53825.49</v>
      </c>
      <c r="AV27" s="261">
        <f>ROUND(basisjaarlonen!AV27*index!$O$7,2)</f>
        <v>59170.25</v>
      </c>
      <c r="AW27" s="261">
        <f>ROUND(basisjaarlonen!AW27*index!$O$7,2)</f>
        <v>55386.55</v>
      </c>
      <c r="AX27" s="261">
        <f>ROUND(basisjaarlonen!AX27*index!$O$7,2)</f>
        <v>51641.22</v>
      </c>
      <c r="AY27" s="261">
        <f>ROUND(basisjaarlonen!AY27*index!$O$7,2)</f>
        <v>60470.57</v>
      </c>
      <c r="AZ27" s="261">
        <f>ROUND(basisjaarlonen!AZ27*index!$O$7,2)</f>
        <v>53201.63</v>
      </c>
      <c r="BA27" s="261">
        <f>ROUND(basisjaarlonen!BA27*index!$O$7,2)</f>
        <v>62564.01</v>
      </c>
      <c r="BB27" s="261">
        <f>ROUND(basisjaarlonen!BB27*index!$O$7,2)</f>
        <v>70600.05</v>
      </c>
      <c r="BC27" s="261">
        <f>ROUND(basisjaarlonen!BC27*index!$O$7,2)</f>
        <v>66699.05</v>
      </c>
      <c r="BD27" s="261">
        <f>ROUND(basisjaarlonen!BD27*index!$O$7,2)</f>
        <v>68025.259999999995</v>
      </c>
      <c r="BE27" s="261">
        <f>ROUND(basisjaarlonen!BE27*index!$O$7,2)</f>
        <v>68922.11</v>
      </c>
      <c r="BF27" s="261">
        <f>ROUND(basisjaarlonen!BF27*index!$O$7,2)</f>
        <v>69728.61</v>
      </c>
      <c r="BG27" s="261">
        <f>ROUND(basisjaarlonen!BG27*index!$O$7,2)</f>
        <v>76451.490000000005</v>
      </c>
      <c r="BH27" s="261">
        <f>ROUND(basisjaarlonen!BH27*index!$O$7,2)</f>
        <v>72472</v>
      </c>
      <c r="BI27" s="261">
        <f>ROUND(basisjaarlonen!BI27*index!$O$7,2)</f>
        <v>82849.09</v>
      </c>
      <c r="BJ27" s="261">
        <f>ROUND(basisjaarlonen!BJ27*index!$O$7,2)</f>
        <v>79728.17</v>
      </c>
      <c r="BK27" s="261">
        <f>ROUND(basisjaarlonen!BK27*index!$O$7,2)</f>
        <v>85969.79</v>
      </c>
      <c r="BL27" s="261">
        <f>ROUND(basisjaarlonen!BL27*index!$O$7,2)</f>
        <v>87530.17</v>
      </c>
      <c r="BM27" s="261">
        <f>ROUND(basisjaarlonen!BM27*index!$O$7,2)</f>
        <v>90650.92</v>
      </c>
      <c r="BN27" s="261">
        <f>ROUND(basisjaarlonen!BN27*index!$O$7,2)</f>
        <v>55386</v>
      </c>
      <c r="BO27" s="261">
        <f>ROUND(basisjaarlonen!BO27*index!$O$7,2)</f>
        <v>56634.31</v>
      </c>
      <c r="BP27" s="261">
        <f>ROUND(basisjaarlonen!BP27*index!$O$7,2)</f>
        <v>84785.58</v>
      </c>
    </row>
    <row r="28" spans="1:68" x14ac:dyDescent="0.2">
      <c r="A28" s="260">
        <v>26</v>
      </c>
      <c r="B28" s="261">
        <f>ROUND(basisjaarlonen!B28*index!$O$7,2)</f>
        <v>26539.48</v>
      </c>
      <c r="C28" s="261">
        <f>ROUND(basisjaarlonen!C28*index!$O$7,2)</f>
        <v>30278.14</v>
      </c>
      <c r="D28" s="261">
        <f>ROUND(basisjaarlonen!D28*index!$O$7,2)</f>
        <v>31037.599999999999</v>
      </c>
      <c r="E28" s="261">
        <f>ROUND(basisjaarlonen!E28*index!$O$7,2)</f>
        <v>27687.01</v>
      </c>
      <c r="F28" s="261">
        <f>ROUND(basisjaarlonen!F28*index!$O$7,2)</f>
        <v>28691.9</v>
      </c>
      <c r="G28" s="261">
        <f>ROUND(basisjaarlonen!G28*index!$O$7,2)</f>
        <v>31726.12</v>
      </c>
      <c r="H28" s="261">
        <f>ROUND(basisjaarlonen!H28*index!$O$7,2)</f>
        <v>33167.93</v>
      </c>
      <c r="I28" s="261">
        <f>ROUND(basisjaarlonen!I28*index!$O$7,2)</f>
        <v>32211.15</v>
      </c>
      <c r="J28" s="261">
        <f>ROUND(basisjaarlonen!J28*index!$O$7,2)</f>
        <v>32478.91</v>
      </c>
      <c r="K28" s="261">
        <f>ROUND(basisjaarlonen!K28*index!$O$7,2)</f>
        <v>33168.019999999997</v>
      </c>
      <c r="L28" s="261">
        <f>ROUND(basisjaarlonen!L28*index!$O$7,2)</f>
        <v>39235.06</v>
      </c>
      <c r="M28" s="261">
        <f>ROUND(basisjaarlonen!M28*index!$O$7,2)</f>
        <v>33636.21</v>
      </c>
      <c r="N28" s="261">
        <f>ROUND(basisjaarlonen!N28*index!$O$7,2)</f>
        <v>33987.33</v>
      </c>
      <c r="O28" s="261">
        <f>ROUND(basisjaarlonen!O28*index!$O$7,2)</f>
        <v>39626.160000000003</v>
      </c>
      <c r="P28" s="261">
        <f>ROUND(basisjaarlonen!P28*index!$O$7,2)</f>
        <v>39860.28</v>
      </c>
      <c r="Q28" s="261">
        <f>ROUND(basisjaarlonen!Q28*index!$O$7,2)</f>
        <v>40094.26</v>
      </c>
      <c r="R28" s="261">
        <f>ROUND(basisjaarlonen!R28*index!$O$7,2)</f>
        <v>34554.620000000003</v>
      </c>
      <c r="S28" s="261">
        <f>ROUND(basisjaarlonen!S28*index!$O$7,2)</f>
        <v>37831.410000000003</v>
      </c>
      <c r="T28" s="261">
        <f>ROUND(basisjaarlonen!T28*index!$O$7,2)</f>
        <v>40406.370000000003</v>
      </c>
      <c r="U28" s="261">
        <f>ROUND(basisjaarlonen!U28*index!$O$7,2)</f>
        <v>41030.53</v>
      </c>
      <c r="V28" s="261">
        <f>ROUND(basisjaarlonen!V28*index!$O$7,2)</f>
        <v>42252.35</v>
      </c>
      <c r="W28" s="261">
        <f>ROUND(basisjaarlonen!W28*index!$O$7,2)</f>
        <v>35646.83</v>
      </c>
      <c r="X28" s="261">
        <f>ROUND(basisjaarlonen!X28*index!$O$7,2)</f>
        <v>32644.65</v>
      </c>
      <c r="Y28" s="261">
        <f>ROUND(basisjaarlonen!Y28*index!$O$7,2)</f>
        <v>41810.65</v>
      </c>
      <c r="Z28" s="261">
        <f>ROUND(basisjaarlonen!Z28*index!$O$7,2)</f>
        <v>36739.03</v>
      </c>
      <c r="AA28" s="261">
        <f>ROUND(basisjaarlonen!AA28*index!$O$7,2)</f>
        <v>38454.94</v>
      </c>
      <c r="AB28" s="261">
        <f>ROUND(basisjaarlonen!AB28*index!$O$7,2)</f>
        <v>42590.94</v>
      </c>
      <c r="AC28" s="261">
        <f>ROUND(basisjaarlonen!AC28*index!$O$7,2)</f>
        <v>37233.19</v>
      </c>
      <c r="AD28" s="261">
        <f>ROUND(basisjaarlonen!AD28*index!$O$7,2)</f>
        <v>42252.26</v>
      </c>
      <c r="AE28" s="261">
        <f>ROUND(basisjaarlonen!AE28*index!$O$7,2)</f>
        <v>49066</v>
      </c>
      <c r="AF28" s="261">
        <f>ROUND(basisjaarlonen!AF28*index!$O$7,2)</f>
        <v>50002.18</v>
      </c>
      <c r="AG28" s="261">
        <f>ROUND(basisjaarlonen!AG28*index!$O$7,2)</f>
        <v>37831.370000000003</v>
      </c>
      <c r="AH28" s="261">
        <f>ROUND(basisjaarlonen!AH28*index!$O$7,2)</f>
        <v>44541.4</v>
      </c>
      <c r="AI28" s="261">
        <f>ROUND(basisjaarlonen!AI28*index!$O$7,2)</f>
        <v>38923.599999999999</v>
      </c>
      <c r="AJ28" s="261">
        <f>ROUND(basisjaarlonen!AJ28*index!$O$7,2)</f>
        <v>45555.64</v>
      </c>
      <c r="AK28" s="261">
        <f>ROUND(basisjaarlonen!AK28*index!$O$7,2)</f>
        <v>45841.09</v>
      </c>
      <c r="AL28" s="261">
        <f>ROUND(basisjaarlonen!AL28*index!$O$7,2)</f>
        <v>49065.97</v>
      </c>
      <c r="AM28" s="261">
        <f>ROUND(basisjaarlonen!AM28*index!$O$7,2)</f>
        <v>46882.11</v>
      </c>
      <c r="AN28" s="261">
        <f>ROUND(basisjaarlonen!AN28*index!$O$7,2)</f>
        <v>46881.99</v>
      </c>
      <c r="AO28" s="261">
        <f>ROUND(basisjaarlonen!AO28*index!$O$7,2)</f>
        <v>50809.46</v>
      </c>
      <c r="AP28" s="261">
        <f>ROUND(basisjaarlonen!AP28*index!$O$7,2)</f>
        <v>48130.35</v>
      </c>
      <c r="AQ28" s="261">
        <f>ROUND(basisjaarlonen!AQ28*index!$O$7,2)</f>
        <v>42434.59</v>
      </c>
      <c r="AR28" s="261">
        <f>ROUND(basisjaarlonen!AR28*index!$O$7,2)</f>
        <v>49065.97</v>
      </c>
      <c r="AS28" s="261">
        <f>ROUND(basisjaarlonen!AS28*index!$O$7,2)</f>
        <v>50270.19</v>
      </c>
      <c r="AT28" s="261">
        <f>ROUND(basisjaarlonen!AT28*index!$O$7,2)</f>
        <v>51374.94</v>
      </c>
      <c r="AU28" s="261">
        <f>ROUND(basisjaarlonen!AU28*index!$O$7,2)</f>
        <v>53825.49</v>
      </c>
      <c r="AV28" s="261">
        <f>ROUND(basisjaarlonen!AV28*index!$O$7,2)</f>
        <v>59170.25</v>
      </c>
      <c r="AW28" s="261">
        <f>ROUND(basisjaarlonen!AW28*index!$O$7,2)</f>
        <v>55386.55</v>
      </c>
      <c r="AX28" s="261">
        <f>ROUND(basisjaarlonen!AX28*index!$O$7,2)</f>
        <v>51641.22</v>
      </c>
      <c r="AY28" s="261">
        <f>ROUND(basisjaarlonen!AY28*index!$O$7,2)</f>
        <v>60470.57</v>
      </c>
      <c r="AZ28" s="261">
        <f>ROUND(basisjaarlonen!AZ28*index!$O$7,2)</f>
        <v>53201.63</v>
      </c>
      <c r="BA28" s="261">
        <f>ROUND(basisjaarlonen!BA28*index!$O$7,2)</f>
        <v>62564.01</v>
      </c>
      <c r="BB28" s="261">
        <f>ROUND(basisjaarlonen!BB28*index!$O$7,2)</f>
        <v>70600.05</v>
      </c>
      <c r="BC28" s="261">
        <f>ROUND(basisjaarlonen!BC28*index!$O$7,2)</f>
        <v>66699.05</v>
      </c>
      <c r="BD28" s="261">
        <f>ROUND(basisjaarlonen!BD28*index!$O$7,2)</f>
        <v>68025.259999999995</v>
      </c>
      <c r="BE28" s="261">
        <f>ROUND(basisjaarlonen!BE28*index!$O$7,2)</f>
        <v>68922.11</v>
      </c>
      <c r="BF28" s="261">
        <f>ROUND(basisjaarlonen!BF28*index!$O$7,2)</f>
        <v>69728.61</v>
      </c>
      <c r="BG28" s="261">
        <f>ROUND(basisjaarlonen!BG28*index!$O$7,2)</f>
        <v>76451.490000000005</v>
      </c>
      <c r="BH28" s="261">
        <f>ROUND(basisjaarlonen!BH28*index!$O$7,2)</f>
        <v>72472</v>
      </c>
      <c r="BI28" s="261">
        <f>ROUND(basisjaarlonen!BI28*index!$O$7,2)</f>
        <v>85189.67</v>
      </c>
      <c r="BJ28" s="261">
        <f>ROUND(basisjaarlonen!BJ28*index!$O$7,2)</f>
        <v>79728.17</v>
      </c>
      <c r="BK28" s="261">
        <f>ROUND(basisjaarlonen!BK28*index!$O$7,2)</f>
        <v>88264.46</v>
      </c>
      <c r="BL28" s="261">
        <f>ROUND(basisjaarlonen!BL28*index!$O$7,2)</f>
        <v>87530.17</v>
      </c>
      <c r="BM28" s="261">
        <f>ROUND(basisjaarlonen!BM28*index!$O$7,2)</f>
        <v>90650.92</v>
      </c>
      <c r="BN28" s="261">
        <f>ROUND(basisjaarlonen!BN28*index!$O$7,2)</f>
        <v>55386</v>
      </c>
      <c r="BO28" s="261">
        <f>ROUND(basisjaarlonen!BO28*index!$O$7,2)</f>
        <v>56634.31</v>
      </c>
      <c r="BP28" s="261">
        <f>ROUND(basisjaarlonen!BP28*index!$O$7,2)</f>
        <v>84785.58</v>
      </c>
    </row>
    <row r="29" spans="1:68" x14ac:dyDescent="0.2">
      <c r="A29" s="260">
        <v>27</v>
      </c>
      <c r="B29" s="261">
        <f>ROUND(basisjaarlonen!B29*index!$O$7,2)</f>
        <v>26659.82</v>
      </c>
      <c r="C29" s="261">
        <f>ROUND(basisjaarlonen!C29*index!$O$7,2)</f>
        <v>30548.799999999999</v>
      </c>
      <c r="D29" s="261">
        <f>ROUND(basisjaarlonen!D29*index!$O$7,2)</f>
        <v>31314.29</v>
      </c>
      <c r="E29" s="261">
        <f>ROUND(basisjaarlonen!E29*index!$O$7,2)</f>
        <v>27807.35</v>
      </c>
      <c r="F29" s="261">
        <f>ROUND(basisjaarlonen!F29*index!$O$7,2)</f>
        <v>28824.22</v>
      </c>
      <c r="G29" s="261">
        <f>ROUND(basisjaarlonen!G29*index!$O$7,2)</f>
        <v>32002.84</v>
      </c>
      <c r="H29" s="261">
        <f>ROUND(basisjaarlonen!H29*index!$O$7,2)</f>
        <v>33462.26</v>
      </c>
      <c r="I29" s="261">
        <f>ROUND(basisjaarlonen!I29*index!$O$7,2)</f>
        <v>32499.77</v>
      </c>
      <c r="J29" s="261">
        <f>ROUND(basisjaarlonen!J29*index!$O$7,2)</f>
        <v>32767.56</v>
      </c>
      <c r="K29" s="261">
        <f>ROUND(basisjaarlonen!K29*index!$O$7,2)</f>
        <v>33462.39</v>
      </c>
      <c r="L29" s="261">
        <f>ROUND(basisjaarlonen!L29*index!$O$7,2)</f>
        <v>39781.11</v>
      </c>
      <c r="M29" s="261">
        <f>ROUND(basisjaarlonen!M29*index!$O$7,2)</f>
        <v>33930.660000000003</v>
      </c>
      <c r="N29" s="261">
        <f>ROUND(basisjaarlonen!N29*index!$O$7,2)</f>
        <v>34281.69</v>
      </c>
      <c r="O29" s="261">
        <f>ROUND(basisjaarlonen!O29*index!$O$7,2)</f>
        <v>40718.42</v>
      </c>
      <c r="P29" s="261">
        <f>ROUND(basisjaarlonen!P29*index!$O$7,2)</f>
        <v>40952.54</v>
      </c>
      <c r="Q29" s="261">
        <f>ROUND(basisjaarlonen!Q29*index!$O$7,2)</f>
        <v>41186.54</v>
      </c>
      <c r="R29" s="261">
        <f>ROUND(basisjaarlonen!R29*index!$O$7,2)</f>
        <v>35178.730000000003</v>
      </c>
      <c r="S29" s="261">
        <f>ROUND(basisjaarlonen!S29*index!$O$7,2)</f>
        <v>38455.480000000003</v>
      </c>
      <c r="T29" s="261">
        <f>ROUND(basisjaarlonen!T29*index!$O$7,2)</f>
        <v>41498.720000000001</v>
      </c>
      <c r="U29" s="261">
        <f>ROUND(basisjaarlonen!U29*index!$O$7,2)</f>
        <v>42122.83</v>
      </c>
      <c r="V29" s="261">
        <f>ROUND(basisjaarlonen!V29*index!$O$7,2)</f>
        <v>43188.53</v>
      </c>
      <c r="W29" s="261">
        <f>ROUND(basisjaarlonen!W29*index!$O$7,2)</f>
        <v>36270.959999999999</v>
      </c>
      <c r="X29" s="261">
        <f>ROUND(basisjaarlonen!X29*index!$O$7,2)</f>
        <v>32776.92</v>
      </c>
      <c r="Y29" s="261">
        <f>ROUND(basisjaarlonen!Y29*index!$O$7,2)</f>
        <v>42902.97</v>
      </c>
      <c r="Z29" s="261">
        <f>ROUND(basisjaarlonen!Z29*index!$O$7,2)</f>
        <v>37363.14</v>
      </c>
      <c r="AA29" s="261">
        <f>ROUND(basisjaarlonen!AA29*index!$O$7,2)</f>
        <v>39001.03</v>
      </c>
      <c r="AB29" s="261">
        <f>ROUND(basisjaarlonen!AB29*index!$O$7,2)</f>
        <v>43683.17</v>
      </c>
      <c r="AC29" s="261">
        <f>ROUND(basisjaarlonen!AC29*index!$O$7,2)</f>
        <v>37857.300000000003</v>
      </c>
      <c r="AD29" s="261">
        <f>ROUND(basisjaarlonen!AD29*index!$O$7,2)</f>
        <v>43188.44</v>
      </c>
      <c r="AE29" s="261">
        <f>ROUND(basisjaarlonen!AE29*index!$O$7,2)</f>
        <v>50002.18</v>
      </c>
      <c r="AF29" s="261">
        <f>ROUND(basisjaarlonen!AF29*index!$O$7,2)</f>
        <v>50002.18</v>
      </c>
      <c r="AG29" s="261">
        <f>ROUND(basisjaarlonen!AG29*index!$O$7,2)</f>
        <v>38455.449999999997</v>
      </c>
      <c r="AH29" s="261">
        <f>ROUND(basisjaarlonen!AH29*index!$O$7,2)</f>
        <v>45633.72</v>
      </c>
      <c r="AI29" s="261">
        <f>ROUND(basisjaarlonen!AI29*index!$O$7,2)</f>
        <v>39547.660000000003</v>
      </c>
      <c r="AJ29" s="261">
        <f>ROUND(basisjaarlonen!AJ29*index!$O$7,2)</f>
        <v>46647.96</v>
      </c>
      <c r="AK29" s="261">
        <f>ROUND(basisjaarlonen!AK29*index!$O$7,2)</f>
        <v>46777.3</v>
      </c>
      <c r="AL29" s="261">
        <f>ROUND(basisjaarlonen!AL29*index!$O$7,2)</f>
        <v>50002.13</v>
      </c>
      <c r="AM29" s="261">
        <f>ROUND(basisjaarlonen!AM29*index!$O$7,2)</f>
        <v>47974.34</v>
      </c>
      <c r="AN29" s="261">
        <f>ROUND(basisjaarlonen!AN29*index!$O$7,2)</f>
        <v>47974.2</v>
      </c>
      <c r="AO29" s="261">
        <f>ROUND(basisjaarlonen!AO29*index!$O$7,2)</f>
        <v>52057.79</v>
      </c>
      <c r="AP29" s="261">
        <f>ROUND(basisjaarlonen!AP29*index!$O$7,2)</f>
        <v>49222.61</v>
      </c>
      <c r="AQ29" s="261">
        <f>ROUND(basisjaarlonen!AQ29*index!$O$7,2)</f>
        <v>43058.67</v>
      </c>
      <c r="AR29" s="261">
        <f>ROUND(basisjaarlonen!AR29*index!$O$7,2)</f>
        <v>50002.13</v>
      </c>
      <c r="AS29" s="261">
        <f>ROUND(basisjaarlonen!AS29*index!$O$7,2)</f>
        <v>51329.16</v>
      </c>
      <c r="AT29" s="261">
        <f>ROUND(basisjaarlonen!AT29*index!$O$7,2)</f>
        <v>52433.9</v>
      </c>
      <c r="AU29" s="261">
        <f>ROUND(basisjaarlonen!AU29*index!$O$7,2)</f>
        <v>55073.81</v>
      </c>
      <c r="AV29" s="261">
        <f>ROUND(basisjaarlonen!AV29*index!$O$7,2)</f>
        <v>59170.25</v>
      </c>
      <c r="AW29" s="261">
        <f>ROUND(basisjaarlonen!AW29*index!$O$7,2)</f>
        <v>56634.91</v>
      </c>
      <c r="AX29" s="261">
        <f>ROUND(basisjaarlonen!AX29*index!$O$7,2)</f>
        <v>52733.53</v>
      </c>
      <c r="AY29" s="261">
        <f>ROUND(basisjaarlonen!AY29*index!$O$7,2)</f>
        <v>60470.57</v>
      </c>
      <c r="AZ29" s="261">
        <f>ROUND(basisjaarlonen!AZ29*index!$O$7,2)</f>
        <v>54293.89</v>
      </c>
      <c r="BA29" s="261">
        <f>ROUND(basisjaarlonen!BA29*index!$O$7,2)</f>
        <v>62564.01</v>
      </c>
      <c r="BB29" s="261">
        <f>ROUND(basisjaarlonen!BB29*index!$O$7,2)</f>
        <v>70600.05</v>
      </c>
      <c r="BC29" s="261">
        <f>ROUND(basisjaarlonen!BC29*index!$O$7,2)</f>
        <v>66699.05</v>
      </c>
      <c r="BD29" s="261">
        <f>ROUND(basisjaarlonen!BD29*index!$O$7,2)</f>
        <v>68025.259999999995</v>
      </c>
      <c r="BE29" s="261">
        <f>ROUND(basisjaarlonen!BE29*index!$O$7,2)</f>
        <v>68922.11</v>
      </c>
      <c r="BF29" s="261">
        <f>ROUND(basisjaarlonen!BF29*index!$O$7,2)</f>
        <v>69728.61</v>
      </c>
      <c r="BG29" s="261">
        <f>ROUND(basisjaarlonen!BG29*index!$O$7,2)</f>
        <v>76451.490000000005</v>
      </c>
      <c r="BH29" s="261">
        <f>ROUND(basisjaarlonen!BH29*index!$O$7,2)</f>
        <v>72472</v>
      </c>
      <c r="BI29" s="261">
        <f>ROUND(basisjaarlonen!BI29*index!$O$7,2)</f>
        <v>85189.67</v>
      </c>
      <c r="BJ29" s="261">
        <f>ROUND(basisjaarlonen!BJ29*index!$O$7,2)</f>
        <v>79728.17</v>
      </c>
      <c r="BK29" s="261">
        <f>ROUND(basisjaarlonen!BK29*index!$O$7,2)</f>
        <v>88264.46</v>
      </c>
      <c r="BL29" s="261">
        <f>ROUND(basisjaarlonen!BL29*index!$O$7,2)</f>
        <v>87530.17</v>
      </c>
      <c r="BM29" s="261">
        <f>ROUND(basisjaarlonen!BM29*index!$O$7,2)</f>
        <v>90650.92</v>
      </c>
      <c r="BN29" s="261">
        <f>ROUND(basisjaarlonen!BN29*index!$O$7,2)</f>
        <v>56634.36</v>
      </c>
      <c r="BO29" s="261">
        <f>ROUND(basisjaarlonen!BO29*index!$O$7,2)</f>
        <v>57882.63</v>
      </c>
      <c r="BP29" s="261">
        <f>ROUND(basisjaarlonen!BP29*index!$O$7,2)</f>
        <v>84785.58</v>
      </c>
    </row>
    <row r="30" spans="1:68" x14ac:dyDescent="0.2">
      <c r="A30" s="260">
        <v>28</v>
      </c>
      <c r="B30" s="261">
        <f>ROUND(basisjaarlonen!B30*index!$O$7,2)</f>
        <v>26659.82</v>
      </c>
      <c r="C30" s="261">
        <f>ROUND(basisjaarlonen!C30*index!$O$7,2)</f>
        <v>30819.39</v>
      </c>
      <c r="D30" s="261">
        <f>ROUND(basisjaarlonen!D30*index!$O$7,2)</f>
        <v>31591.02</v>
      </c>
      <c r="E30" s="261">
        <f>ROUND(basisjaarlonen!E30*index!$O$7,2)</f>
        <v>27807.35</v>
      </c>
      <c r="F30" s="261">
        <f>ROUND(basisjaarlonen!F30*index!$O$7,2)</f>
        <v>28824.22</v>
      </c>
      <c r="G30" s="261">
        <f>ROUND(basisjaarlonen!G30*index!$O$7,2)</f>
        <v>32279.53</v>
      </c>
      <c r="H30" s="261">
        <f>ROUND(basisjaarlonen!H30*index!$O$7,2)</f>
        <v>33756.629999999997</v>
      </c>
      <c r="I30" s="261">
        <f>ROUND(basisjaarlonen!I30*index!$O$7,2)</f>
        <v>32788.42</v>
      </c>
      <c r="J30" s="261">
        <f>ROUND(basisjaarlonen!J30*index!$O$7,2)</f>
        <v>33056.239999999998</v>
      </c>
      <c r="K30" s="261">
        <f>ROUND(basisjaarlonen!K30*index!$O$7,2)</f>
        <v>33756.76</v>
      </c>
      <c r="L30" s="261">
        <f>ROUND(basisjaarlonen!L30*index!$O$7,2)</f>
        <v>40327.120000000003</v>
      </c>
      <c r="M30" s="261">
        <f>ROUND(basisjaarlonen!M30*index!$O$7,2)</f>
        <v>34225.03</v>
      </c>
      <c r="N30" s="261">
        <f>ROUND(basisjaarlonen!N30*index!$O$7,2)</f>
        <v>34576.14</v>
      </c>
      <c r="O30" s="261">
        <f>ROUND(basisjaarlonen!O30*index!$O$7,2)</f>
        <v>40718.42</v>
      </c>
      <c r="P30" s="261">
        <f>ROUND(basisjaarlonen!P30*index!$O$7,2)</f>
        <v>40952.54</v>
      </c>
      <c r="Q30" s="261">
        <f>ROUND(basisjaarlonen!Q30*index!$O$7,2)</f>
        <v>41186.54</v>
      </c>
      <c r="R30" s="261">
        <f>ROUND(basisjaarlonen!R30*index!$O$7,2)</f>
        <v>35178.730000000003</v>
      </c>
      <c r="S30" s="261">
        <f>ROUND(basisjaarlonen!S30*index!$O$7,2)</f>
        <v>38455.480000000003</v>
      </c>
      <c r="T30" s="261">
        <f>ROUND(basisjaarlonen!T30*index!$O$7,2)</f>
        <v>41498.720000000001</v>
      </c>
      <c r="U30" s="261">
        <f>ROUND(basisjaarlonen!U30*index!$O$7,2)</f>
        <v>42122.83</v>
      </c>
      <c r="V30" s="261">
        <f>ROUND(basisjaarlonen!V30*index!$O$7,2)</f>
        <v>43188.53</v>
      </c>
      <c r="W30" s="261">
        <f>ROUND(basisjaarlonen!W30*index!$O$7,2)</f>
        <v>36270.959999999999</v>
      </c>
      <c r="X30" s="261">
        <f>ROUND(basisjaarlonen!X30*index!$O$7,2)</f>
        <v>32776.92</v>
      </c>
      <c r="Y30" s="261">
        <f>ROUND(basisjaarlonen!Y30*index!$O$7,2)</f>
        <v>42902.97</v>
      </c>
      <c r="Z30" s="261">
        <f>ROUND(basisjaarlonen!Z30*index!$O$7,2)</f>
        <v>37363.14</v>
      </c>
      <c r="AA30" s="261">
        <f>ROUND(basisjaarlonen!AA30*index!$O$7,2)</f>
        <v>39547</v>
      </c>
      <c r="AB30" s="261">
        <f>ROUND(basisjaarlonen!AB30*index!$O$7,2)</f>
        <v>43683.17</v>
      </c>
      <c r="AC30" s="261">
        <f>ROUND(basisjaarlonen!AC30*index!$O$7,2)</f>
        <v>37857.300000000003</v>
      </c>
      <c r="AD30" s="261">
        <f>ROUND(basisjaarlonen!AD30*index!$O$7,2)</f>
        <v>43188.44</v>
      </c>
      <c r="AE30" s="261">
        <f>ROUND(basisjaarlonen!AE30*index!$O$7,2)</f>
        <v>50002.18</v>
      </c>
      <c r="AF30" s="261">
        <f>ROUND(basisjaarlonen!AF30*index!$O$7,2)</f>
        <v>50002.18</v>
      </c>
      <c r="AG30" s="261">
        <f>ROUND(basisjaarlonen!AG30*index!$O$7,2)</f>
        <v>38455.449999999997</v>
      </c>
      <c r="AH30" s="261">
        <f>ROUND(basisjaarlonen!AH30*index!$O$7,2)</f>
        <v>45633.72</v>
      </c>
      <c r="AI30" s="261">
        <f>ROUND(basisjaarlonen!AI30*index!$O$7,2)</f>
        <v>39547.660000000003</v>
      </c>
      <c r="AJ30" s="261">
        <f>ROUND(basisjaarlonen!AJ30*index!$O$7,2)</f>
        <v>46647.96</v>
      </c>
      <c r="AK30" s="261">
        <f>ROUND(basisjaarlonen!AK30*index!$O$7,2)</f>
        <v>46777.3</v>
      </c>
      <c r="AL30" s="261">
        <f>ROUND(basisjaarlonen!AL30*index!$O$7,2)</f>
        <v>50002.13</v>
      </c>
      <c r="AM30" s="261">
        <f>ROUND(basisjaarlonen!AM30*index!$O$7,2)</f>
        <v>47974.34</v>
      </c>
      <c r="AN30" s="261">
        <f>ROUND(basisjaarlonen!AN30*index!$O$7,2)</f>
        <v>47974.2</v>
      </c>
      <c r="AO30" s="261">
        <f>ROUND(basisjaarlonen!AO30*index!$O$7,2)</f>
        <v>52057.79</v>
      </c>
      <c r="AP30" s="261">
        <f>ROUND(basisjaarlonen!AP30*index!$O$7,2)</f>
        <v>49222.61</v>
      </c>
      <c r="AQ30" s="261">
        <f>ROUND(basisjaarlonen!AQ30*index!$O$7,2)</f>
        <v>43058.67</v>
      </c>
      <c r="AR30" s="261">
        <f>ROUND(basisjaarlonen!AR30*index!$O$7,2)</f>
        <v>50002.13</v>
      </c>
      <c r="AS30" s="261">
        <f>ROUND(basisjaarlonen!AS30*index!$O$7,2)</f>
        <v>51329.16</v>
      </c>
      <c r="AT30" s="261">
        <f>ROUND(basisjaarlonen!AT30*index!$O$7,2)</f>
        <v>52433.9</v>
      </c>
      <c r="AU30" s="261">
        <f>ROUND(basisjaarlonen!AU30*index!$O$7,2)</f>
        <v>55073.81</v>
      </c>
      <c r="AV30" s="261">
        <f>ROUND(basisjaarlonen!AV30*index!$O$7,2)</f>
        <v>59170.25</v>
      </c>
      <c r="AW30" s="261">
        <f>ROUND(basisjaarlonen!AW30*index!$O$7,2)</f>
        <v>56634.91</v>
      </c>
      <c r="AX30" s="261">
        <f>ROUND(basisjaarlonen!AX30*index!$O$7,2)</f>
        <v>52733.53</v>
      </c>
      <c r="AY30" s="261">
        <f>ROUND(basisjaarlonen!AY30*index!$O$7,2)</f>
        <v>60470.57</v>
      </c>
      <c r="AZ30" s="261">
        <f>ROUND(basisjaarlonen!AZ30*index!$O$7,2)</f>
        <v>54293.89</v>
      </c>
      <c r="BA30" s="261">
        <f>ROUND(basisjaarlonen!BA30*index!$O$7,2)</f>
        <v>62564.01</v>
      </c>
      <c r="BB30" s="261">
        <f>ROUND(basisjaarlonen!BB30*index!$O$7,2)</f>
        <v>70600.05</v>
      </c>
      <c r="BC30" s="261">
        <f>ROUND(basisjaarlonen!BC30*index!$O$7,2)</f>
        <v>66699.05</v>
      </c>
      <c r="BD30" s="261">
        <f>ROUND(basisjaarlonen!BD30*index!$O$7,2)</f>
        <v>68025.259999999995</v>
      </c>
      <c r="BE30" s="261">
        <f>ROUND(basisjaarlonen!BE30*index!$O$7,2)</f>
        <v>68922.11</v>
      </c>
      <c r="BF30" s="261">
        <f>ROUND(basisjaarlonen!BF30*index!$O$7,2)</f>
        <v>69728.61</v>
      </c>
      <c r="BG30" s="261">
        <f>ROUND(basisjaarlonen!BG30*index!$O$7,2)</f>
        <v>76451.490000000005</v>
      </c>
      <c r="BH30" s="261">
        <f>ROUND(basisjaarlonen!BH30*index!$O$7,2)</f>
        <v>72472</v>
      </c>
      <c r="BI30" s="261">
        <f>ROUND(basisjaarlonen!BI30*index!$O$7,2)</f>
        <v>87530.29</v>
      </c>
      <c r="BJ30" s="261">
        <f>ROUND(basisjaarlonen!BJ30*index!$O$7,2)</f>
        <v>79728.17</v>
      </c>
      <c r="BK30" s="261">
        <f>ROUND(basisjaarlonen!BK30*index!$O$7,2)</f>
        <v>90605.05</v>
      </c>
      <c r="BL30" s="261">
        <f>ROUND(basisjaarlonen!BL30*index!$O$7,2)</f>
        <v>87530.17</v>
      </c>
      <c r="BM30" s="261">
        <f>ROUND(basisjaarlonen!BM30*index!$O$7,2)</f>
        <v>90650.92</v>
      </c>
      <c r="BN30" s="261">
        <f>ROUND(basisjaarlonen!BN30*index!$O$7,2)</f>
        <v>56634.36</v>
      </c>
      <c r="BO30" s="261">
        <f>ROUND(basisjaarlonen!BO30*index!$O$7,2)</f>
        <v>57882.63</v>
      </c>
      <c r="BP30" s="261">
        <f>ROUND(basisjaarlonen!BP30*index!$O$7,2)</f>
        <v>84785.58</v>
      </c>
    </row>
    <row r="31" spans="1:68" x14ac:dyDescent="0.2">
      <c r="A31" s="260">
        <v>29</v>
      </c>
      <c r="B31" s="261">
        <f>ROUND(basisjaarlonen!B31*index!$O$7,2)</f>
        <v>26659.82</v>
      </c>
      <c r="C31" s="261">
        <f>ROUND(basisjaarlonen!C31*index!$O$7,2)</f>
        <v>31089.99</v>
      </c>
      <c r="D31" s="261">
        <f>ROUND(basisjaarlonen!D31*index!$O$7,2)</f>
        <v>31867.65</v>
      </c>
      <c r="E31" s="261">
        <f>ROUND(basisjaarlonen!E31*index!$O$7,2)</f>
        <v>27807.35</v>
      </c>
      <c r="F31" s="261">
        <f>ROUND(basisjaarlonen!F31*index!$O$7,2)</f>
        <v>28824.22</v>
      </c>
      <c r="G31" s="261">
        <f>ROUND(basisjaarlonen!G31*index!$O$7,2)</f>
        <v>32556.22</v>
      </c>
      <c r="H31" s="261">
        <f>ROUND(basisjaarlonen!H31*index!$O$7,2)</f>
        <v>34051.08</v>
      </c>
      <c r="I31" s="261">
        <f>ROUND(basisjaarlonen!I31*index!$O$7,2)</f>
        <v>33077.040000000001</v>
      </c>
      <c r="J31" s="261">
        <f>ROUND(basisjaarlonen!J31*index!$O$7,2)</f>
        <v>33348.99</v>
      </c>
      <c r="K31" s="261">
        <f>ROUND(basisjaarlonen!K31*index!$O$7,2)</f>
        <v>34051.17</v>
      </c>
      <c r="L31" s="261">
        <f>ROUND(basisjaarlonen!L31*index!$O$7,2)</f>
        <v>40873.17</v>
      </c>
      <c r="M31" s="261">
        <f>ROUND(basisjaarlonen!M31*index!$O$7,2)</f>
        <v>34519.46</v>
      </c>
      <c r="N31" s="261">
        <f>ROUND(basisjaarlonen!N31*index!$O$7,2)</f>
        <v>34870.519999999997</v>
      </c>
      <c r="O31" s="261">
        <f>ROUND(basisjaarlonen!O31*index!$O$7,2)</f>
        <v>41810.69</v>
      </c>
      <c r="P31" s="261">
        <f>ROUND(basisjaarlonen!P31*index!$O$7,2)</f>
        <v>40952.54</v>
      </c>
      <c r="Q31" s="261">
        <f>ROUND(basisjaarlonen!Q31*index!$O$7,2)</f>
        <v>42278.84</v>
      </c>
      <c r="R31" s="261">
        <f>ROUND(basisjaarlonen!R31*index!$O$7,2)</f>
        <v>35802.81</v>
      </c>
      <c r="S31" s="261">
        <f>ROUND(basisjaarlonen!S31*index!$O$7,2)</f>
        <v>39079.589999999997</v>
      </c>
      <c r="T31" s="261">
        <f>ROUND(basisjaarlonen!T31*index!$O$7,2)</f>
        <v>42591.03</v>
      </c>
      <c r="U31" s="261">
        <f>ROUND(basisjaarlonen!U31*index!$O$7,2)</f>
        <v>43215.14</v>
      </c>
      <c r="V31" s="261">
        <f>ROUND(basisjaarlonen!V31*index!$O$7,2)</f>
        <v>43188.53</v>
      </c>
      <c r="W31" s="261">
        <f>ROUND(basisjaarlonen!W31*index!$O$7,2)</f>
        <v>36895.07</v>
      </c>
      <c r="X31" s="261">
        <f>ROUND(basisjaarlonen!X31*index!$O$7,2)</f>
        <v>32776.92</v>
      </c>
      <c r="Y31" s="261">
        <f>ROUND(basisjaarlonen!Y31*index!$O$7,2)</f>
        <v>43995.23</v>
      </c>
      <c r="Z31" s="261">
        <f>ROUND(basisjaarlonen!Z31*index!$O$7,2)</f>
        <v>37987.25</v>
      </c>
      <c r="AA31" s="261">
        <f>ROUND(basisjaarlonen!AA31*index!$O$7,2)</f>
        <v>40093.03</v>
      </c>
      <c r="AB31" s="261">
        <f>ROUND(basisjaarlonen!AB31*index!$O$7,2)</f>
        <v>44775.47</v>
      </c>
      <c r="AC31" s="261">
        <f>ROUND(basisjaarlonen!AC31*index!$O$7,2)</f>
        <v>38481.339999999997</v>
      </c>
      <c r="AD31" s="261">
        <f>ROUND(basisjaarlonen!AD31*index!$O$7,2)</f>
        <v>43188.44</v>
      </c>
      <c r="AE31" s="261">
        <f>ROUND(basisjaarlonen!AE31*index!$O$7,2)</f>
        <v>50002.18</v>
      </c>
      <c r="AF31" s="261">
        <f>ROUND(basisjaarlonen!AF31*index!$O$7,2)</f>
        <v>50002.18</v>
      </c>
      <c r="AG31" s="261">
        <f>ROUND(basisjaarlonen!AG31*index!$O$7,2)</f>
        <v>39079.56</v>
      </c>
      <c r="AH31" s="261">
        <f>ROUND(basisjaarlonen!AH31*index!$O$7,2)</f>
        <v>46725.93</v>
      </c>
      <c r="AI31" s="261">
        <f>ROUND(basisjaarlonen!AI31*index!$O$7,2)</f>
        <v>40171.79</v>
      </c>
      <c r="AJ31" s="261">
        <f>ROUND(basisjaarlonen!AJ31*index!$O$7,2)</f>
        <v>47740.17</v>
      </c>
      <c r="AK31" s="261">
        <f>ROUND(basisjaarlonen!AK31*index!$O$7,2)</f>
        <v>46777.3</v>
      </c>
      <c r="AL31" s="261">
        <f>ROUND(basisjaarlonen!AL31*index!$O$7,2)</f>
        <v>50002.13</v>
      </c>
      <c r="AM31" s="261">
        <f>ROUND(basisjaarlonen!AM31*index!$O$7,2)</f>
        <v>49066.68</v>
      </c>
      <c r="AN31" s="261">
        <f>ROUND(basisjaarlonen!AN31*index!$O$7,2)</f>
        <v>49066.559999999998</v>
      </c>
      <c r="AO31" s="261">
        <f>ROUND(basisjaarlonen!AO31*index!$O$7,2)</f>
        <v>52057.79</v>
      </c>
      <c r="AP31" s="261">
        <f>ROUND(basisjaarlonen!AP31*index!$O$7,2)</f>
        <v>50314.92</v>
      </c>
      <c r="AQ31" s="261">
        <f>ROUND(basisjaarlonen!AQ31*index!$O$7,2)</f>
        <v>43682.78</v>
      </c>
      <c r="AR31" s="261">
        <f>ROUND(basisjaarlonen!AR31*index!$O$7,2)</f>
        <v>50002.13</v>
      </c>
      <c r="AS31" s="261">
        <f>ROUND(basisjaarlonen!AS31*index!$O$7,2)</f>
        <v>51329.16</v>
      </c>
      <c r="AT31" s="261">
        <f>ROUND(basisjaarlonen!AT31*index!$O$7,2)</f>
        <v>52433.9</v>
      </c>
      <c r="AU31" s="261">
        <f>ROUND(basisjaarlonen!AU31*index!$O$7,2)</f>
        <v>55073.81</v>
      </c>
      <c r="AV31" s="261">
        <f>ROUND(basisjaarlonen!AV31*index!$O$7,2)</f>
        <v>59170.25</v>
      </c>
      <c r="AW31" s="261">
        <f>ROUND(basisjaarlonen!AW31*index!$O$7,2)</f>
        <v>56634.91</v>
      </c>
      <c r="AX31" s="261">
        <f>ROUND(basisjaarlonen!AX31*index!$O$7,2)</f>
        <v>53825.83</v>
      </c>
      <c r="AY31" s="261">
        <f>ROUND(basisjaarlonen!AY31*index!$O$7,2)</f>
        <v>60470.57</v>
      </c>
      <c r="AZ31" s="261">
        <f>ROUND(basisjaarlonen!AZ31*index!$O$7,2)</f>
        <v>55386.21</v>
      </c>
      <c r="BA31" s="261">
        <f>ROUND(basisjaarlonen!BA31*index!$O$7,2)</f>
        <v>62564.01</v>
      </c>
      <c r="BB31" s="261">
        <f>ROUND(basisjaarlonen!BB31*index!$O$7,2)</f>
        <v>70600.05</v>
      </c>
      <c r="BC31" s="261">
        <f>ROUND(basisjaarlonen!BC31*index!$O$7,2)</f>
        <v>66699.05</v>
      </c>
      <c r="BD31" s="261">
        <f>ROUND(basisjaarlonen!BD31*index!$O$7,2)</f>
        <v>68025.259999999995</v>
      </c>
      <c r="BE31" s="261">
        <f>ROUND(basisjaarlonen!BE31*index!$O$7,2)</f>
        <v>68922.11</v>
      </c>
      <c r="BF31" s="261">
        <f>ROUND(basisjaarlonen!BF31*index!$O$7,2)</f>
        <v>69728.61</v>
      </c>
      <c r="BG31" s="261">
        <f>ROUND(basisjaarlonen!BG31*index!$O$7,2)</f>
        <v>76451.490000000005</v>
      </c>
      <c r="BH31" s="261">
        <f>ROUND(basisjaarlonen!BH31*index!$O$7,2)</f>
        <v>72472</v>
      </c>
      <c r="BI31" s="261">
        <f>ROUND(basisjaarlonen!BI31*index!$O$7,2)</f>
        <v>87530.29</v>
      </c>
      <c r="BJ31" s="261">
        <f>ROUND(basisjaarlonen!BJ31*index!$O$7,2)</f>
        <v>79728.17</v>
      </c>
      <c r="BK31" s="261">
        <f>ROUND(basisjaarlonen!BK31*index!$O$7,2)</f>
        <v>90605.05</v>
      </c>
      <c r="BL31" s="261">
        <f>ROUND(basisjaarlonen!BL31*index!$O$7,2)</f>
        <v>87530.17</v>
      </c>
      <c r="BM31" s="261">
        <f>ROUND(basisjaarlonen!BM31*index!$O$7,2)</f>
        <v>90650.92</v>
      </c>
      <c r="BN31" s="261">
        <f>ROUND(basisjaarlonen!BN31*index!$O$7,2)</f>
        <v>56634.36</v>
      </c>
      <c r="BO31" s="261">
        <f>ROUND(basisjaarlonen!BO31*index!$O$7,2)</f>
        <v>57882.63</v>
      </c>
      <c r="BP31" s="261">
        <f>ROUND(basisjaarlonen!BP31*index!$O$7,2)</f>
        <v>84785.58</v>
      </c>
    </row>
    <row r="32" spans="1:68" x14ac:dyDescent="0.2">
      <c r="A32" s="260">
        <v>30</v>
      </c>
      <c r="B32" s="261">
        <f>ROUND(basisjaarlonen!B32*index!$O$7,2)</f>
        <v>26659.82</v>
      </c>
      <c r="C32" s="261">
        <f>ROUND(basisjaarlonen!C32*index!$O$7,2)</f>
        <v>31089.99</v>
      </c>
      <c r="D32" s="261">
        <f>ROUND(basisjaarlonen!D32*index!$O$7,2)</f>
        <v>31867.65</v>
      </c>
      <c r="E32" s="261">
        <f>ROUND(basisjaarlonen!E32*index!$O$7,2)</f>
        <v>27807.35</v>
      </c>
      <c r="F32" s="261">
        <f>ROUND(basisjaarlonen!F32*index!$O$7,2)</f>
        <v>28824.22</v>
      </c>
      <c r="G32" s="261">
        <f>ROUND(basisjaarlonen!G32*index!$O$7,2)</f>
        <v>32556.22</v>
      </c>
      <c r="H32" s="261">
        <f>ROUND(basisjaarlonen!H32*index!$O$7,2)</f>
        <v>34051.08</v>
      </c>
      <c r="I32" s="261">
        <f>ROUND(basisjaarlonen!I32*index!$O$7,2)</f>
        <v>33077.040000000001</v>
      </c>
      <c r="J32" s="261">
        <f>ROUND(basisjaarlonen!J32*index!$O$7,2)</f>
        <v>33348.99</v>
      </c>
      <c r="K32" s="261">
        <f>ROUND(basisjaarlonen!K32*index!$O$7,2)</f>
        <v>34051.17</v>
      </c>
      <c r="L32" s="261">
        <f>ROUND(basisjaarlonen!L32*index!$O$7,2)</f>
        <v>40873.17</v>
      </c>
      <c r="M32" s="261">
        <f>ROUND(basisjaarlonen!M32*index!$O$7,2)</f>
        <v>34519.46</v>
      </c>
      <c r="N32" s="261">
        <f>ROUND(basisjaarlonen!N32*index!$O$7,2)</f>
        <v>34870.519999999997</v>
      </c>
      <c r="O32" s="261">
        <f>ROUND(basisjaarlonen!O32*index!$O$7,2)</f>
        <v>41810.69</v>
      </c>
      <c r="P32" s="261">
        <f>ROUND(basisjaarlonen!P32*index!$O$7,2)</f>
        <v>40952.54</v>
      </c>
      <c r="Q32" s="261">
        <f>ROUND(basisjaarlonen!Q32*index!$O$7,2)</f>
        <v>42278.84</v>
      </c>
      <c r="R32" s="261">
        <f>ROUND(basisjaarlonen!R32*index!$O$7,2)</f>
        <v>35802.81</v>
      </c>
      <c r="S32" s="261">
        <f>ROUND(basisjaarlonen!S32*index!$O$7,2)</f>
        <v>39079.589999999997</v>
      </c>
      <c r="T32" s="261">
        <f>ROUND(basisjaarlonen!T32*index!$O$7,2)</f>
        <v>42591.03</v>
      </c>
      <c r="U32" s="261">
        <f>ROUND(basisjaarlonen!U32*index!$O$7,2)</f>
        <v>43215.14</v>
      </c>
      <c r="V32" s="261">
        <f>ROUND(basisjaarlonen!V32*index!$O$7,2)</f>
        <v>43188.53</v>
      </c>
      <c r="W32" s="261">
        <f>ROUND(basisjaarlonen!W32*index!$O$7,2)</f>
        <v>36895.07</v>
      </c>
      <c r="X32" s="261">
        <f>ROUND(basisjaarlonen!X32*index!$O$7,2)</f>
        <v>32776.92</v>
      </c>
      <c r="Y32" s="261">
        <f>ROUND(basisjaarlonen!Y32*index!$O$7,2)</f>
        <v>43995.23</v>
      </c>
      <c r="Z32" s="261">
        <f>ROUND(basisjaarlonen!Z32*index!$O$7,2)</f>
        <v>37987.25</v>
      </c>
      <c r="AA32" s="261">
        <f>ROUND(basisjaarlonen!AA32*index!$O$7,2)</f>
        <v>40093.03</v>
      </c>
      <c r="AB32" s="261">
        <f>ROUND(basisjaarlonen!AB32*index!$O$7,2)</f>
        <v>44775.47</v>
      </c>
      <c r="AC32" s="261">
        <f>ROUND(basisjaarlonen!AC32*index!$O$7,2)</f>
        <v>38481.339999999997</v>
      </c>
      <c r="AD32" s="261">
        <f>ROUND(basisjaarlonen!AD32*index!$O$7,2)</f>
        <v>43188.44</v>
      </c>
      <c r="AE32" s="261">
        <f>ROUND(basisjaarlonen!AE32*index!$O$7,2)</f>
        <v>50002.18</v>
      </c>
      <c r="AF32" s="261">
        <f>ROUND(basisjaarlonen!AF32*index!$O$7,2)</f>
        <v>50002.18</v>
      </c>
      <c r="AG32" s="261">
        <f>ROUND(basisjaarlonen!AG32*index!$O$7,2)</f>
        <v>39079.56</v>
      </c>
      <c r="AH32" s="261">
        <f>ROUND(basisjaarlonen!AH32*index!$O$7,2)</f>
        <v>46725.93</v>
      </c>
      <c r="AI32" s="261">
        <f>ROUND(basisjaarlonen!AI32*index!$O$7,2)</f>
        <v>40171.79</v>
      </c>
      <c r="AJ32" s="261">
        <f>ROUND(basisjaarlonen!AJ32*index!$O$7,2)</f>
        <v>47740.17</v>
      </c>
      <c r="AK32" s="261">
        <f>ROUND(basisjaarlonen!AK32*index!$O$7,2)</f>
        <v>46777.3</v>
      </c>
      <c r="AL32" s="261">
        <f>ROUND(basisjaarlonen!AL32*index!$O$7,2)</f>
        <v>50002.13</v>
      </c>
      <c r="AM32" s="261">
        <f>ROUND(basisjaarlonen!AM32*index!$O$7,2)</f>
        <v>49066.68</v>
      </c>
      <c r="AN32" s="261">
        <f>ROUND(basisjaarlonen!AN32*index!$O$7,2)</f>
        <v>49066.559999999998</v>
      </c>
      <c r="AO32" s="261">
        <f>ROUND(basisjaarlonen!AO32*index!$O$7,2)</f>
        <v>52057.79</v>
      </c>
      <c r="AP32" s="261">
        <f>ROUND(basisjaarlonen!AP32*index!$O$7,2)</f>
        <v>50314.92</v>
      </c>
      <c r="AQ32" s="261">
        <f>ROUND(basisjaarlonen!AQ32*index!$O$7,2)</f>
        <v>43682.78</v>
      </c>
      <c r="AR32" s="261">
        <f>ROUND(basisjaarlonen!AR32*index!$O$7,2)</f>
        <v>50002.13</v>
      </c>
      <c r="AS32" s="261">
        <f>ROUND(basisjaarlonen!AS32*index!$O$7,2)</f>
        <v>51329.16</v>
      </c>
      <c r="AT32" s="261">
        <f>ROUND(basisjaarlonen!AT32*index!$O$7,2)</f>
        <v>52433.9</v>
      </c>
      <c r="AU32" s="261">
        <f>ROUND(basisjaarlonen!AU32*index!$O$7,2)</f>
        <v>55073.81</v>
      </c>
      <c r="AV32" s="261">
        <f>ROUND(basisjaarlonen!AV32*index!$O$7,2)</f>
        <v>59170.25</v>
      </c>
      <c r="AW32" s="261">
        <f>ROUND(basisjaarlonen!AW32*index!$O$7,2)</f>
        <v>56634.91</v>
      </c>
      <c r="AX32" s="261">
        <f>ROUND(basisjaarlonen!AX32*index!$O$7,2)</f>
        <v>53825.83</v>
      </c>
      <c r="AY32" s="261">
        <f>ROUND(basisjaarlonen!AY32*index!$O$7,2)</f>
        <v>60470.57</v>
      </c>
      <c r="AZ32" s="261">
        <f>ROUND(basisjaarlonen!AZ32*index!$O$7,2)</f>
        <v>55386.21</v>
      </c>
      <c r="BA32" s="261">
        <f>ROUND(basisjaarlonen!BA32*index!$O$7,2)</f>
        <v>62564.01</v>
      </c>
      <c r="BB32" s="261">
        <f>ROUND(basisjaarlonen!BB32*index!$O$7,2)</f>
        <v>70600.05</v>
      </c>
      <c r="BC32" s="261">
        <f>ROUND(basisjaarlonen!BC32*index!$O$7,2)</f>
        <v>66699.05</v>
      </c>
      <c r="BD32" s="261">
        <f>ROUND(basisjaarlonen!BD32*index!$O$7,2)</f>
        <v>68025.259999999995</v>
      </c>
      <c r="BE32" s="261">
        <f>ROUND(basisjaarlonen!BE32*index!$O$7,2)</f>
        <v>68922.11</v>
      </c>
      <c r="BF32" s="261">
        <f>ROUND(basisjaarlonen!BF32*index!$O$7,2)</f>
        <v>69728.61</v>
      </c>
      <c r="BG32" s="261">
        <f>ROUND(basisjaarlonen!BG32*index!$O$7,2)</f>
        <v>76451.490000000005</v>
      </c>
      <c r="BH32" s="261">
        <f>ROUND(basisjaarlonen!BH32*index!$O$7,2)</f>
        <v>72472</v>
      </c>
      <c r="BI32" s="261">
        <f>ROUND(basisjaarlonen!BI32*index!$O$7,2)</f>
        <v>87530.29</v>
      </c>
      <c r="BJ32" s="261">
        <f>ROUND(basisjaarlonen!BJ32*index!$O$7,2)</f>
        <v>79728.17</v>
      </c>
      <c r="BK32" s="261">
        <f>ROUND(basisjaarlonen!BK32*index!$O$7,2)</f>
        <v>92945.67</v>
      </c>
      <c r="BL32" s="261">
        <f>ROUND(basisjaarlonen!BL32*index!$O$7,2)</f>
        <v>87530.17</v>
      </c>
      <c r="BM32" s="261">
        <f>ROUND(basisjaarlonen!BM32*index!$O$7,2)</f>
        <v>90650.92</v>
      </c>
      <c r="BN32" s="261">
        <f>ROUND(basisjaarlonen!BN32*index!$O$7,2)</f>
        <v>56634.36</v>
      </c>
      <c r="BO32" s="261">
        <f>ROUND(basisjaarlonen!BO32*index!$O$7,2)</f>
        <v>57882.63</v>
      </c>
      <c r="BP32" s="261">
        <f>ROUND(basisjaarlonen!BP32*index!$O$7,2)</f>
        <v>84785.58</v>
      </c>
    </row>
    <row r="33" spans="1:68" x14ac:dyDescent="0.2">
      <c r="A33" s="260">
        <v>31</v>
      </c>
      <c r="B33" s="261">
        <f>ROUND(basisjaarlonen!B33*index!$O$7,2)</f>
        <v>26659.82</v>
      </c>
      <c r="C33" s="261">
        <f>ROUND(basisjaarlonen!C33*index!$O$7,2)</f>
        <v>31089.99</v>
      </c>
      <c r="D33" s="261">
        <f>ROUND(basisjaarlonen!D33*index!$O$7,2)</f>
        <v>31867.65</v>
      </c>
      <c r="E33" s="261">
        <f>ROUND(basisjaarlonen!E33*index!$O$7,2)</f>
        <v>27807.35</v>
      </c>
      <c r="F33" s="261">
        <f>ROUND(basisjaarlonen!F33*index!$O$7,2)</f>
        <v>28824.22</v>
      </c>
      <c r="G33" s="261">
        <f>ROUND(basisjaarlonen!G33*index!$O$7,2)</f>
        <v>32556.22</v>
      </c>
      <c r="H33" s="261">
        <f>ROUND(basisjaarlonen!H33*index!$O$7,2)</f>
        <v>34051.08</v>
      </c>
      <c r="I33" s="261">
        <f>ROUND(basisjaarlonen!I33*index!$O$7,2)</f>
        <v>33077.040000000001</v>
      </c>
      <c r="J33" s="261">
        <f>ROUND(basisjaarlonen!J33*index!$O$7,2)</f>
        <v>33348.99</v>
      </c>
      <c r="K33" s="261">
        <f>ROUND(basisjaarlonen!K33*index!$O$7,2)</f>
        <v>34051.17</v>
      </c>
      <c r="L33" s="261">
        <f>ROUND(basisjaarlonen!L33*index!$O$7,2)</f>
        <v>40873.17</v>
      </c>
      <c r="M33" s="261">
        <f>ROUND(basisjaarlonen!M33*index!$O$7,2)</f>
        <v>34519.46</v>
      </c>
      <c r="N33" s="261">
        <f>ROUND(basisjaarlonen!N33*index!$O$7,2)</f>
        <v>34870.519999999997</v>
      </c>
      <c r="O33" s="261">
        <f>ROUND(basisjaarlonen!O33*index!$O$7,2)</f>
        <v>41810.69</v>
      </c>
      <c r="P33" s="261">
        <f>ROUND(basisjaarlonen!P33*index!$O$7,2)</f>
        <v>40952.54</v>
      </c>
      <c r="Q33" s="261">
        <f>ROUND(basisjaarlonen!Q33*index!$O$7,2)</f>
        <v>42278.84</v>
      </c>
      <c r="R33" s="261">
        <f>ROUND(basisjaarlonen!R33*index!$O$7,2)</f>
        <v>36426.92</v>
      </c>
      <c r="S33" s="261">
        <f>ROUND(basisjaarlonen!S33*index!$O$7,2)</f>
        <v>39703.67</v>
      </c>
      <c r="T33" s="261">
        <f>ROUND(basisjaarlonen!T33*index!$O$7,2)</f>
        <v>42591.03</v>
      </c>
      <c r="U33" s="261">
        <f>ROUND(basisjaarlonen!U33*index!$O$7,2)</f>
        <v>43215.14</v>
      </c>
      <c r="V33" s="261">
        <f>ROUND(basisjaarlonen!V33*index!$O$7,2)</f>
        <v>43188.53</v>
      </c>
      <c r="W33" s="261">
        <f>ROUND(basisjaarlonen!W33*index!$O$7,2)</f>
        <v>37519.15</v>
      </c>
      <c r="X33" s="261">
        <f>ROUND(basisjaarlonen!X33*index!$O$7,2)</f>
        <v>32776.92</v>
      </c>
      <c r="Y33" s="261">
        <f>ROUND(basisjaarlonen!Y33*index!$O$7,2)</f>
        <v>43995.23</v>
      </c>
      <c r="Z33" s="261">
        <f>ROUND(basisjaarlonen!Z33*index!$O$7,2)</f>
        <v>38611.32</v>
      </c>
      <c r="AA33" s="261">
        <f>ROUND(basisjaarlonen!AA33*index!$O$7,2)</f>
        <v>40093.03</v>
      </c>
      <c r="AB33" s="261">
        <f>ROUND(basisjaarlonen!AB33*index!$O$7,2)</f>
        <v>44775.47</v>
      </c>
      <c r="AC33" s="261">
        <f>ROUND(basisjaarlonen!AC33*index!$O$7,2)</f>
        <v>39105.449999999997</v>
      </c>
      <c r="AD33" s="261">
        <f>ROUND(basisjaarlonen!AD33*index!$O$7,2)</f>
        <v>43188.44</v>
      </c>
      <c r="AE33" s="261">
        <f>ROUND(basisjaarlonen!AE33*index!$O$7,2)</f>
        <v>50002.18</v>
      </c>
      <c r="AF33" s="261">
        <f>ROUND(basisjaarlonen!AF33*index!$O$7,2)</f>
        <v>50002.18</v>
      </c>
      <c r="AG33" s="261">
        <f>ROUND(basisjaarlonen!AG33*index!$O$7,2)</f>
        <v>39703.64</v>
      </c>
      <c r="AH33" s="261">
        <f>ROUND(basisjaarlonen!AH33*index!$O$7,2)</f>
        <v>46725.93</v>
      </c>
      <c r="AI33" s="261">
        <f>ROUND(basisjaarlonen!AI33*index!$O$7,2)</f>
        <v>40795.93</v>
      </c>
      <c r="AJ33" s="261">
        <f>ROUND(basisjaarlonen!AJ33*index!$O$7,2)</f>
        <v>47740.17</v>
      </c>
      <c r="AK33" s="261">
        <f>ROUND(basisjaarlonen!AK33*index!$O$7,2)</f>
        <v>46777.3</v>
      </c>
      <c r="AL33" s="261">
        <f>ROUND(basisjaarlonen!AL33*index!$O$7,2)</f>
        <v>50002.13</v>
      </c>
      <c r="AM33" s="261">
        <f>ROUND(basisjaarlonen!AM33*index!$O$7,2)</f>
        <v>49066.68</v>
      </c>
      <c r="AN33" s="261">
        <f>ROUND(basisjaarlonen!AN33*index!$O$7,2)</f>
        <v>50158.83</v>
      </c>
      <c r="AO33" s="261">
        <f>ROUND(basisjaarlonen!AO33*index!$O$7,2)</f>
        <v>52057.79</v>
      </c>
      <c r="AP33" s="261">
        <f>ROUND(basisjaarlonen!AP33*index!$O$7,2)</f>
        <v>51407.13</v>
      </c>
      <c r="AQ33" s="261">
        <f>ROUND(basisjaarlonen!AQ33*index!$O$7,2)</f>
        <v>44306.86</v>
      </c>
      <c r="AR33" s="261">
        <f>ROUND(basisjaarlonen!AR33*index!$O$7,2)</f>
        <v>50002.13</v>
      </c>
      <c r="AS33" s="261">
        <f>ROUND(basisjaarlonen!AS33*index!$O$7,2)</f>
        <v>51329.16</v>
      </c>
      <c r="AT33" s="261">
        <f>ROUND(basisjaarlonen!AT33*index!$O$7,2)</f>
        <v>52433.9</v>
      </c>
      <c r="AU33" s="261">
        <f>ROUND(basisjaarlonen!AU33*index!$O$7,2)</f>
        <v>55073.81</v>
      </c>
      <c r="AV33" s="261">
        <f>ROUND(basisjaarlonen!AV33*index!$O$7,2)</f>
        <v>59170.25</v>
      </c>
      <c r="AW33" s="261">
        <f>ROUND(basisjaarlonen!AW33*index!$O$7,2)</f>
        <v>56634.91</v>
      </c>
      <c r="AX33" s="261">
        <f>ROUND(basisjaarlonen!AX33*index!$O$7,2)</f>
        <v>54918.09</v>
      </c>
      <c r="AY33" s="261">
        <f>ROUND(basisjaarlonen!AY33*index!$O$7,2)</f>
        <v>60470.57</v>
      </c>
      <c r="AZ33" s="261">
        <f>ROUND(basisjaarlonen!AZ33*index!$O$7,2)</f>
        <v>56478.47</v>
      </c>
      <c r="BA33" s="261">
        <f>ROUND(basisjaarlonen!BA33*index!$O$7,2)</f>
        <v>62564.01</v>
      </c>
      <c r="BB33" s="261">
        <f>ROUND(basisjaarlonen!BB33*index!$O$7,2)</f>
        <v>70600.05</v>
      </c>
      <c r="BC33" s="261">
        <f>ROUND(basisjaarlonen!BC33*index!$O$7,2)</f>
        <v>66699.05</v>
      </c>
      <c r="BD33" s="261">
        <f>ROUND(basisjaarlonen!BD33*index!$O$7,2)</f>
        <v>68025.259999999995</v>
      </c>
      <c r="BE33" s="261">
        <f>ROUND(basisjaarlonen!BE33*index!$O$7,2)</f>
        <v>68922.11</v>
      </c>
      <c r="BF33" s="261">
        <f>ROUND(basisjaarlonen!BF33*index!$O$7,2)</f>
        <v>69728.61</v>
      </c>
      <c r="BG33" s="261">
        <f>ROUND(basisjaarlonen!BG33*index!$O$7,2)</f>
        <v>76451.490000000005</v>
      </c>
      <c r="BH33" s="261">
        <f>ROUND(basisjaarlonen!BH33*index!$O$7,2)</f>
        <v>72472</v>
      </c>
      <c r="BI33" s="261">
        <f>ROUND(basisjaarlonen!BI33*index!$O$7,2)</f>
        <v>87530.29</v>
      </c>
      <c r="BJ33" s="261">
        <f>ROUND(basisjaarlonen!BJ33*index!$O$7,2)</f>
        <v>79728.17</v>
      </c>
      <c r="BK33" s="261">
        <f>ROUND(basisjaarlonen!BK33*index!$O$7,2)</f>
        <v>92945.67</v>
      </c>
      <c r="BL33" s="261">
        <f>ROUND(basisjaarlonen!BL33*index!$O$7,2)</f>
        <v>87530.17</v>
      </c>
      <c r="BM33" s="261">
        <f>ROUND(basisjaarlonen!BM33*index!$O$7,2)</f>
        <v>90650.92</v>
      </c>
      <c r="BN33" s="261">
        <f>ROUND(basisjaarlonen!BN33*index!$O$7,2)</f>
        <v>56634.36</v>
      </c>
      <c r="BO33" s="261">
        <f>ROUND(basisjaarlonen!BO33*index!$O$7,2)</f>
        <v>57882.63</v>
      </c>
      <c r="BP33" s="261">
        <f>ROUND(basisjaarlonen!BP33*index!$O$7,2)</f>
        <v>84785.58</v>
      </c>
    </row>
    <row r="34" spans="1:68" x14ac:dyDescent="0.2">
      <c r="A34" s="262">
        <v>32</v>
      </c>
      <c r="B34" s="261">
        <f>ROUND(basisjaarlonen!B34*index!$O$7,2)</f>
        <v>26659.82</v>
      </c>
      <c r="C34" s="261">
        <f>ROUND(basisjaarlonen!C34*index!$O$7,2)</f>
        <v>31089.99</v>
      </c>
      <c r="D34" s="261">
        <f>ROUND(basisjaarlonen!D34*index!$O$7,2)</f>
        <v>31867.65</v>
      </c>
      <c r="E34" s="261">
        <f>ROUND(basisjaarlonen!E34*index!$O$7,2)</f>
        <v>27807.35</v>
      </c>
      <c r="F34" s="261">
        <f>ROUND(basisjaarlonen!F34*index!$O$7,2)</f>
        <v>28824.22</v>
      </c>
      <c r="G34" s="261">
        <f>ROUND(basisjaarlonen!G34*index!$O$7,2)</f>
        <v>32556.22</v>
      </c>
      <c r="H34" s="261">
        <f>ROUND(basisjaarlonen!H34*index!$O$7,2)</f>
        <v>34051.08</v>
      </c>
      <c r="I34" s="261">
        <f>ROUND(basisjaarlonen!I34*index!$O$7,2)</f>
        <v>33077.040000000001</v>
      </c>
      <c r="J34" s="261">
        <f>ROUND(basisjaarlonen!J34*index!$O$7,2)</f>
        <v>33348.99</v>
      </c>
      <c r="K34" s="261">
        <f>ROUND(basisjaarlonen!K34*index!$O$7,2)</f>
        <v>34051.17</v>
      </c>
      <c r="L34" s="261">
        <f>ROUND(basisjaarlonen!L34*index!$O$7,2)</f>
        <v>40873.17</v>
      </c>
      <c r="M34" s="261">
        <f>ROUND(basisjaarlonen!M34*index!$O$7,2)</f>
        <v>34519.46</v>
      </c>
      <c r="N34" s="261">
        <f>ROUND(basisjaarlonen!N34*index!$O$7,2)</f>
        <v>34870.519999999997</v>
      </c>
      <c r="O34" s="261">
        <f>ROUND(basisjaarlonen!O34*index!$O$7,2)</f>
        <v>41810.69</v>
      </c>
      <c r="P34" s="261">
        <f>ROUND(basisjaarlonen!P34*index!$O$7,2)</f>
        <v>40952.54</v>
      </c>
      <c r="Q34" s="261">
        <f>ROUND(basisjaarlonen!Q34*index!$O$7,2)</f>
        <v>42278.84</v>
      </c>
      <c r="R34" s="261">
        <f>ROUND(basisjaarlonen!R34*index!$O$7,2)</f>
        <v>36426.92</v>
      </c>
      <c r="S34" s="261">
        <f>ROUND(basisjaarlonen!S34*index!$O$7,2)</f>
        <v>39703.67</v>
      </c>
      <c r="T34" s="261">
        <f>ROUND(basisjaarlonen!T34*index!$O$7,2)</f>
        <v>42591.03</v>
      </c>
      <c r="U34" s="261">
        <f>ROUND(basisjaarlonen!U34*index!$O$7,2)</f>
        <v>43215.14</v>
      </c>
      <c r="V34" s="261">
        <f>ROUND(basisjaarlonen!V34*index!$O$7,2)</f>
        <v>43188.53</v>
      </c>
      <c r="W34" s="261">
        <f>ROUND(basisjaarlonen!W34*index!$O$7,2)</f>
        <v>37519.15</v>
      </c>
      <c r="X34" s="261">
        <f>ROUND(basisjaarlonen!X34*index!$O$7,2)</f>
        <v>32776.92</v>
      </c>
      <c r="Y34" s="261">
        <f>ROUND(basisjaarlonen!Y34*index!$O$7,2)</f>
        <v>43995.23</v>
      </c>
      <c r="Z34" s="261">
        <f>ROUND(basisjaarlonen!Z34*index!$O$7,2)</f>
        <v>38611.32</v>
      </c>
      <c r="AA34" s="261">
        <f>ROUND(basisjaarlonen!AA34*index!$O$7,2)</f>
        <v>40093.03</v>
      </c>
      <c r="AB34" s="261">
        <f>ROUND(basisjaarlonen!AB34*index!$O$7,2)</f>
        <v>44775.47</v>
      </c>
      <c r="AC34" s="261">
        <f>ROUND(basisjaarlonen!AC34*index!$O$7,2)</f>
        <v>39105.449999999997</v>
      </c>
      <c r="AD34" s="261">
        <f>ROUND(basisjaarlonen!AD34*index!$O$7,2)</f>
        <v>43188.44</v>
      </c>
      <c r="AE34" s="261">
        <f>ROUND(basisjaarlonen!AE34*index!$O$7,2)</f>
        <v>50002.18</v>
      </c>
      <c r="AF34" s="261">
        <f>ROUND(basisjaarlonen!AF34*index!$O$7,2)</f>
        <v>50002.18</v>
      </c>
      <c r="AG34" s="261">
        <f>ROUND(basisjaarlonen!AG34*index!$O$7,2)</f>
        <v>39703.64</v>
      </c>
      <c r="AH34" s="261">
        <f>ROUND(basisjaarlonen!AH34*index!$O$7,2)</f>
        <v>46725.93</v>
      </c>
      <c r="AI34" s="261">
        <f>ROUND(basisjaarlonen!AI34*index!$O$7,2)</f>
        <v>40795.93</v>
      </c>
      <c r="AJ34" s="261">
        <f>ROUND(basisjaarlonen!AJ34*index!$O$7,2)</f>
        <v>47740.17</v>
      </c>
      <c r="AK34" s="261">
        <f>ROUND(basisjaarlonen!AK34*index!$O$7,2)</f>
        <v>46777.3</v>
      </c>
      <c r="AL34" s="261">
        <f>ROUND(basisjaarlonen!AL34*index!$O$7,2)</f>
        <v>50002.13</v>
      </c>
      <c r="AM34" s="261">
        <f>ROUND(basisjaarlonen!AM34*index!$O$7,2)</f>
        <v>49066.68</v>
      </c>
      <c r="AN34" s="261">
        <f>ROUND(basisjaarlonen!AN34*index!$O$7,2)</f>
        <v>50158.83</v>
      </c>
      <c r="AO34" s="261">
        <f>ROUND(basisjaarlonen!AO34*index!$O$7,2)</f>
        <v>52057.79</v>
      </c>
      <c r="AP34" s="261">
        <f>ROUND(basisjaarlonen!AP34*index!$O$7,2)</f>
        <v>51407.13</v>
      </c>
      <c r="AQ34" s="261">
        <f>ROUND(basisjaarlonen!AQ34*index!$O$7,2)</f>
        <v>44306.86</v>
      </c>
      <c r="AR34" s="261">
        <f>ROUND(basisjaarlonen!AR34*index!$O$7,2)</f>
        <v>50002.13</v>
      </c>
      <c r="AS34" s="261">
        <f>ROUND(basisjaarlonen!AS34*index!$O$7,2)</f>
        <v>51329.16</v>
      </c>
      <c r="AT34" s="261">
        <f>ROUND(basisjaarlonen!AT34*index!$O$7,2)</f>
        <v>52433.9</v>
      </c>
      <c r="AU34" s="261">
        <f>ROUND(basisjaarlonen!AU34*index!$O$7,2)</f>
        <v>55073.81</v>
      </c>
      <c r="AV34" s="261">
        <f>ROUND(basisjaarlonen!AV34*index!$O$7,2)</f>
        <v>59170.25</v>
      </c>
      <c r="AW34" s="261">
        <f>ROUND(basisjaarlonen!AW34*index!$O$7,2)</f>
        <v>56634.91</v>
      </c>
      <c r="AX34" s="261">
        <f>ROUND(basisjaarlonen!AX34*index!$O$7,2)</f>
        <v>54918.09</v>
      </c>
      <c r="AY34" s="261">
        <f>ROUND(basisjaarlonen!AY34*index!$O$7,2)</f>
        <v>60470.57</v>
      </c>
      <c r="AZ34" s="261">
        <f>ROUND(basisjaarlonen!AZ34*index!$O$7,2)</f>
        <v>56478.47</v>
      </c>
      <c r="BA34" s="261">
        <f>ROUND(basisjaarlonen!BA34*index!$O$7,2)</f>
        <v>62564.01</v>
      </c>
      <c r="BB34" s="261">
        <f>ROUND(basisjaarlonen!BB34*index!$O$7,2)</f>
        <v>70600.05</v>
      </c>
      <c r="BC34" s="261">
        <f>ROUND(basisjaarlonen!BC34*index!$O$7,2)</f>
        <v>66699.05</v>
      </c>
      <c r="BD34" s="261">
        <f>ROUND(basisjaarlonen!BD34*index!$O$7,2)</f>
        <v>68025.259999999995</v>
      </c>
      <c r="BE34" s="261">
        <f>ROUND(basisjaarlonen!BE34*index!$O$7,2)</f>
        <v>68922.11</v>
      </c>
      <c r="BF34" s="261">
        <f>ROUND(basisjaarlonen!BF34*index!$O$7,2)</f>
        <v>69728.61</v>
      </c>
      <c r="BG34" s="261">
        <f>ROUND(basisjaarlonen!BG34*index!$O$7,2)</f>
        <v>76451.490000000005</v>
      </c>
      <c r="BH34" s="261">
        <f>ROUND(basisjaarlonen!BH34*index!$O$7,2)</f>
        <v>72472</v>
      </c>
      <c r="BI34" s="261">
        <f>ROUND(basisjaarlonen!BI34*index!$O$7,2)</f>
        <v>87530.29</v>
      </c>
      <c r="BJ34" s="261">
        <f>ROUND(basisjaarlonen!BJ34*index!$O$7,2)</f>
        <v>79728.17</v>
      </c>
      <c r="BK34" s="261">
        <f>ROUND(basisjaarlonen!BK34*index!$O$7,2)</f>
        <v>92945.67</v>
      </c>
      <c r="BL34" s="261">
        <f>ROUND(basisjaarlonen!BL34*index!$O$7,2)</f>
        <v>87530.17</v>
      </c>
      <c r="BM34" s="261">
        <f>ROUND(basisjaarlonen!BM34*index!$O$7,2)</f>
        <v>90650.92</v>
      </c>
      <c r="BN34" s="261">
        <f>ROUND(basisjaarlonen!BN34*index!$O$7,2)</f>
        <v>56634.36</v>
      </c>
      <c r="BO34" s="261">
        <f>ROUND(basisjaarlonen!BO34*index!$O$7,2)</f>
        <v>57882.63</v>
      </c>
      <c r="BP34" s="261">
        <f>ROUND(basisjaarlonen!BP34*index!$O$7,2)</f>
        <v>84785.58</v>
      </c>
    </row>
    <row r="35" spans="1:68" x14ac:dyDescent="0.2">
      <c r="A35" s="262">
        <v>33</v>
      </c>
      <c r="B35" s="261">
        <f>ROUND(basisjaarlonen!B35*index!$O$7,2)</f>
        <v>26659.82</v>
      </c>
      <c r="C35" s="261">
        <f>ROUND(basisjaarlonen!C35*index!$O$7,2)</f>
        <v>31089.99</v>
      </c>
      <c r="D35" s="261">
        <f>ROUND(basisjaarlonen!D35*index!$O$7,2)</f>
        <v>31867.65</v>
      </c>
      <c r="E35" s="261">
        <f>ROUND(basisjaarlonen!E35*index!$O$7,2)</f>
        <v>27807.35</v>
      </c>
      <c r="F35" s="261">
        <f>ROUND(basisjaarlonen!F35*index!$O$7,2)</f>
        <v>28824.22</v>
      </c>
      <c r="G35" s="261">
        <f>ROUND(basisjaarlonen!G35*index!$O$7,2)</f>
        <v>32556.22</v>
      </c>
      <c r="H35" s="261">
        <f>ROUND(basisjaarlonen!H35*index!$O$7,2)</f>
        <v>34051.08</v>
      </c>
      <c r="I35" s="261">
        <f>ROUND(basisjaarlonen!I35*index!$O$7,2)</f>
        <v>33077.040000000001</v>
      </c>
      <c r="J35" s="261">
        <f>ROUND(basisjaarlonen!J35*index!$O$7,2)</f>
        <v>33348.99</v>
      </c>
      <c r="K35" s="261">
        <f>ROUND(basisjaarlonen!K35*index!$O$7,2)</f>
        <v>34051.17</v>
      </c>
      <c r="L35" s="261">
        <f>ROUND(basisjaarlonen!L35*index!$O$7,2)</f>
        <v>40873.17</v>
      </c>
      <c r="M35" s="261">
        <f>ROUND(basisjaarlonen!M35*index!$O$7,2)</f>
        <v>34519.46</v>
      </c>
      <c r="N35" s="261">
        <f>ROUND(basisjaarlonen!N35*index!$O$7,2)</f>
        <v>34870.519999999997</v>
      </c>
      <c r="O35" s="261">
        <f>ROUND(basisjaarlonen!O35*index!$O$7,2)</f>
        <v>41810.69</v>
      </c>
      <c r="P35" s="261">
        <f>ROUND(basisjaarlonen!P35*index!$O$7,2)</f>
        <v>40952.54</v>
      </c>
      <c r="Q35" s="261">
        <f>ROUND(basisjaarlonen!Q35*index!$O$7,2)</f>
        <v>42278.84</v>
      </c>
      <c r="R35" s="261">
        <f>ROUND(basisjaarlonen!R35*index!$O$7,2)</f>
        <v>36426.92</v>
      </c>
      <c r="S35" s="261">
        <f>ROUND(basisjaarlonen!S35*index!$O$7,2)</f>
        <v>39703.67</v>
      </c>
      <c r="T35" s="261">
        <f>ROUND(basisjaarlonen!T35*index!$O$7,2)</f>
        <v>42591.03</v>
      </c>
      <c r="U35" s="261">
        <f>ROUND(basisjaarlonen!U35*index!$O$7,2)</f>
        <v>43215.14</v>
      </c>
      <c r="V35" s="261">
        <f>ROUND(basisjaarlonen!V35*index!$O$7,2)</f>
        <v>43188.53</v>
      </c>
      <c r="W35" s="261">
        <f>ROUND(basisjaarlonen!W35*index!$O$7,2)</f>
        <v>37519.15</v>
      </c>
      <c r="X35" s="261">
        <f>ROUND(basisjaarlonen!X35*index!$O$7,2)</f>
        <v>32776.92</v>
      </c>
      <c r="Y35" s="261">
        <f>ROUND(basisjaarlonen!Y35*index!$O$7,2)</f>
        <v>43995.23</v>
      </c>
      <c r="Z35" s="261">
        <f>ROUND(basisjaarlonen!Z35*index!$O$7,2)</f>
        <v>38611.32</v>
      </c>
      <c r="AA35" s="261">
        <f>ROUND(basisjaarlonen!AA35*index!$O$7,2)</f>
        <v>40093.03</v>
      </c>
      <c r="AB35" s="261">
        <f>ROUND(basisjaarlonen!AB35*index!$O$7,2)</f>
        <v>44775.47</v>
      </c>
      <c r="AC35" s="261">
        <f>ROUND(basisjaarlonen!AC35*index!$O$7,2)</f>
        <v>39105.449999999997</v>
      </c>
      <c r="AD35" s="261">
        <f>ROUND(basisjaarlonen!AD35*index!$O$7,2)</f>
        <v>43188.44</v>
      </c>
      <c r="AE35" s="261">
        <f>ROUND(basisjaarlonen!AE35*index!$O$7,2)</f>
        <v>50002.18</v>
      </c>
      <c r="AF35" s="261">
        <f>ROUND(basisjaarlonen!AF35*index!$O$7,2)</f>
        <v>50002.18</v>
      </c>
      <c r="AG35" s="261">
        <f>ROUND(basisjaarlonen!AG35*index!$O$7,2)</f>
        <v>39703.64</v>
      </c>
      <c r="AH35" s="261">
        <f>ROUND(basisjaarlonen!AH35*index!$O$7,2)</f>
        <v>46725.93</v>
      </c>
      <c r="AI35" s="261">
        <f>ROUND(basisjaarlonen!AI35*index!$O$7,2)</f>
        <v>40795.93</v>
      </c>
      <c r="AJ35" s="261">
        <f>ROUND(basisjaarlonen!AJ35*index!$O$7,2)</f>
        <v>47740.17</v>
      </c>
      <c r="AK35" s="261">
        <f>ROUND(basisjaarlonen!AK35*index!$O$7,2)</f>
        <v>46777.3</v>
      </c>
      <c r="AL35" s="261">
        <f>ROUND(basisjaarlonen!AL35*index!$O$7,2)</f>
        <v>50002.13</v>
      </c>
      <c r="AM35" s="261">
        <f>ROUND(basisjaarlonen!AM35*index!$O$7,2)</f>
        <v>49066.68</v>
      </c>
      <c r="AN35" s="261">
        <f>ROUND(basisjaarlonen!AN35*index!$O$7,2)</f>
        <v>50158.83</v>
      </c>
      <c r="AO35" s="261">
        <f>ROUND(basisjaarlonen!AO35*index!$O$7,2)</f>
        <v>52057.79</v>
      </c>
      <c r="AP35" s="261">
        <f>ROUND(basisjaarlonen!AP35*index!$O$7,2)</f>
        <v>51407.13</v>
      </c>
      <c r="AQ35" s="261">
        <f>ROUND(basisjaarlonen!AQ35*index!$O$7,2)</f>
        <v>44306.86</v>
      </c>
      <c r="AR35" s="261">
        <f>ROUND(basisjaarlonen!AR35*index!$O$7,2)</f>
        <v>50002.13</v>
      </c>
      <c r="AS35" s="261">
        <f>ROUND(basisjaarlonen!AS35*index!$O$7,2)</f>
        <v>51329.16</v>
      </c>
      <c r="AT35" s="261">
        <f>ROUND(basisjaarlonen!AT35*index!$O$7,2)</f>
        <v>52433.9</v>
      </c>
      <c r="AU35" s="261">
        <f>ROUND(basisjaarlonen!AU35*index!$O$7,2)</f>
        <v>55073.81</v>
      </c>
      <c r="AV35" s="261">
        <f>ROUND(basisjaarlonen!AV35*index!$O$7,2)</f>
        <v>59170.25</v>
      </c>
      <c r="AW35" s="261">
        <f>ROUND(basisjaarlonen!AW35*index!$O$7,2)</f>
        <v>56634.91</v>
      </c>
      <c r="AX35" s="261">
        <f>ROUND(basisjaarlonen!AX35*index!$O$7,2)</f>
        <v>54918.09</v>
      </c>
      <c r="AY35" s="261">
        <f>ROUND(basisjaarlonen!AY35*index!$O$7,2)</f>
        <v>60470.57</v>
      </c>
      <c r="AZ35" s="261">
        <f>ROUND(basisjaarlonen!AZ35*index!$O$7,2)</f>
        <v>56478.47</v>
      </c>
      <c r="BA35" s="261">
        <f>ROUND(basisjaarlonen!BA35*index!$O$7,2)</f>
        <v>62564.01</v>
      </c>
      <c r="BB35" s="261">
        <f>ROUND(basisjaarlonen!BB35*index!$O$7,2)</f>
        <v>70600.05</v>
      </c>
      <c r="BC35" s="261">
        <f>ROUND(basisjaarlonen!BC35*index!$O$7,2)</f>
        <v>66699.05</v>
      </c>
      <c r="BD35" s="261">
        <f>ROUND(basisjaarlonen!BD35*index!$O$7,2)</f>
        <v>68025.259999999995</v>
      </c>
      <c r="BE35" s="261">
        <f>ROUND(basisjaarlonen!BE35*index!$O$7,2)</f>
        <v>68922.11</v>
      </c>
      <c r="BF35" s="261">
        <f>ROUND(basisjaarlonen!BF35*index!$O$7,2)</f>
        <v>69728.61</v>
      </c>
      <c r="BG35" s="261">
        <f>ROUND(basisjaarlonen!BG35*index!$O$7,2)</f>
        <v>76451.490000000005</v>
      </c>
      <c r="BH35" s="261">
        <f>ROUND(basisjaarlonen!BH35*index!$O$7,2)</f>
        <v>72472</v>
      </c>
      <c r="BI35" s="261">
        <f>ROUND(basisjaarlonen!BI35*index!$O$7,2)</f>
        <v>87530.29</v>
      </c>
      <c r="BJ35" s="261">
        <f>ROUND(basisjaarlonen!BJ35*index!$O$7,2)</f>
        <v>79728.17</v>
      </c>
      <c r="BK35" s="261">
        <f>ROUND(basisjaarlonen!BK35*index!$O$7,2)</f>
        <v>92945.67</v>
      </c>
      <c r="BL35" s="261">
        <f>ROUND(basisjaarlonen!BL35*index!$O$7,2)</f>
        <v>87530.17</v>
      </c>
      <c r="BM35" s="261">
        <f>ROUND(basisjaarlonen!BM35*index!$O$7,2)</f>
        <v>90650.92</v>
      </c>
      <c r="BN35" s="261">
        <f>ROUND(basisjaarlonen!BN35*index!$O$7,2)</f>
        <v>56634.36</v>
      </c>
      <c r="BO35" s="261">
        <f>ROUND(basisjaarlonen!BO35*index!$O$7,2)</f>
        <v>57882.63</v>
      </c>
      <c r="BP35" s="261">
        <f>ROUND(basisjaarlonen!BP35*index!$O$7,2)</f>
        <v>84785.58</v>
      </c>
    </row>
    <row r="36" spans="1:68" x14ac:dyDescent="0.2">
      <c r="A36" s="262">
        <v>34</v>
      </c>
      <c r="B36" s="261">
        <f>ROUND(basisjaarlonen!B36*index!$O$7,2)</f>
        <v>26659.82</v>
      </c>
      <c r="C36" s="261">
        <f>ROUND(basisjaarlonen!C36*index!$O$7,2)</f>
        <v>31089.99</v>
      </c>
      <c r="D36" s="261">
        <f>ROUND(basisjaarlonen!D36*index!$O$7,2)</f>
        <v>31867.65</v>
      </c>
      <c r="E36" s="261">
        <f>ROUND(basisjaarlonen!E36*index!$O$7,2)</f>
        <v>27807.35</v>
      </c>
      <c r="F36" s="261">
        <f>ROUND(basisjaarlonen!F36*index!$O$7,2)</f>
        <v>28824.22</v>
      </c>
      <c r="G36" s="261">
        <f>ROUND(basisjaarlonen!G36*index!$O$7,2)</f>
        <v>32556.22</v>
      </c>
      <c r="H36" s="261">
        <f>ROUND(basisjaarlonen!H36*index!$O$7,2)</f>
        <v>34051.08</v>
      </c>
      <c r="I36" s="261">
        <f>ROUND(basisjaarlonen!I36*index!$O$7,2)</f>
        <v>33077.040000000001</v>
      </c>
      <c r="J36" s="261">
        <f>ROUND(basisjaarlonen!J36*index!$O$7,2)</f>
        <v>33348.99</v>
      </c>
      <c r="K36" s="261">
        <f>ROUND(basisjaarlonen!K36*index!$O$7,2)</f>
        <v>34051.17</v>
      </c>
      <c r="L36" s="261">
        <f>ROUND(basisjaarlonen!L36*index!$O$7,2)</f>
        <v>40873.17</v>
      </c>
      <c r="M36" s="261">
        <f>ROUND(basisjaarlonen!M36*index!$O$7,2)</f>
        <v>34519.46</v>
      </c>
      <c r="N36" s="261">
        <f>ROUND(basisjaarlonen!N36*index!$O$7,2)</f>
        <v>34870.519999999997</v>
      </c>
      <c r="O36" s="261">
        <f>ROUND(basisjaarlonen!O36*index!$O$7,2)</f>
        <v>41810.69</v>
      </c>
      <c r="P36" s="261">
        <f>ROUND(basisjaarlonen!P36*index!$O$7,2)</f>
        <v>40952.54</v>
      </c>
      <c r="Q36" s="261">
        <f>ROUND(basisjaarlonen!Q36*index!$O$7,2)</f>
        <v>42278.84</v>
      </c>
      <c r="R36" s="261">
        <f>ROUND(basisjaarlonen!R36*index!$O$7,2)</f>
        <v>36426.92</v>
      </c>
      <c r="S36" s="261">
        <f>ROUND(basisjaarlonen!S36*index!$O$7,2)</f>
        <v>39703.67</v>
      </c>
      <c r="T36" s="261">
        <f>ROUND(basisjaarlonen!T36*index!$O$7,2)</f>
        <v>42591.03</v>
      </c>
      <c r="U36" s="261">
        <f>ROUND(basisjaarlonen!U36*index!$O$7,2)</f>
        <v>43215.14</v>
      </c>
      <c r="V36" s="261">
        <f>ROUND(basisjaarlonen!V36*index!$O$7,2)</f>
        <v>43188.53</v>
      </c>
      <c r="W36" s="261">
        <f>ROUND(basisjaarlonen!W36*index!$O$7,2)</f>
        <v>37519.15</v>
      </c>
      <c r="X36" s="261">
        <f>ROUND(basisjaarlonen!X36*index!$O$7,2)</f>
        <v>32776.92</v>
      </c>
      <c r="Y36" s="261">
        <f>ROUND(basisjaarlonen!Y36*index!$O$7,2)</f>
        <v>43995.23</v>
      </c>
      <c r="Z36" s="261">
        <f>ROUND(basisjaarlonen!Z36*index!$O$7,2)</f>
        <v>38611.32</v>
      </c>
      <c r="AA36" s="261">
        <f>ROUND(basisjaarlonen!AA36*index!$O$7,2)</f>
        <v>40093.03</v>
      </c>
      <c r="AB36" s="261">
        <f>ROUND(basisjaarlonen!AB36*index!$O$7,2)</f>
        <v>44775.47</v>
      </c>
      <c r="AC36" s="261">
        <f>ROUND(basisjaarlonen!AC36*index!$O$7,2)</f>
        <v>39105.449999999997</v>
      </c>
      <c r="AD36" s="261">
        <f>ROUND(basisjaarlonen!AD36*index!$O$7,2)</f>
        <v>43188.44</v>
      </c>
      <c r="AE36" s="261">
        <f>ROUND(basisjaarlonen!AE36*index!$O$7,2)</f>
        <v>50002.18</v>
      </c>
      <c r="AF36" s="261">
        <f>ROUND(basisjaarlonen!AF36*index!$O$7,2)</f>
        <v>50002.18</v>
      </c>
      <c r="AG36" s="261">
        <f>ROUND(basisjaarlonen!AG36*index!$O$7,2)</f>
        <v>39703.64</v>
      </c>
      <c r="AH36" s="261">
        <f>ROUND(basisjaarlonen!AH36*index!$O$7,2)</f>
        <v>46725.93</v>
      </c>
      <c r="AI36" s="261">
        <f>ROUND(basisjaarlonen!AI36*index!$O$7,2)</f>
        <v>40795.93</v>
      </c>
      <c r="AJ36" s="261">
        <f>ROUND(basisjaarlonen!AJ36*index!$O$7,2)</f>
        <v>47740.17</v>
      </c>
      <c r="AK36" s="261">
        <f>ROUND(basisjaarlonen!AK36*index!$O$7,2)</f>
        <v>46777.3</v>
      </c>
      <c r="AL36" s="261">
        <f>ROUND(basisjaarlonen!AL36*index!$O$7,2)</f>
        <v>50002.13</v>
      </c>
      <c r="AM36" s="261">
        <f>ROUND(basisjaarlonen!AM36*index!$O$7,2)</f>
        <v>49066.68</v>
      </c>
      <c r="AN36" s="261">
        <f>ROUND(basisjaarlonen!AN36*index!$O$7,2)</f>
        <v>50158.83</v>
      </c>
      <c r="AO36" s="261">
        <f>ROUND(basisjaarlonen!AO36*index!$O$7,2)</f>
        <v>52057.79</v>
      </c>
      <c r="AP36" s="261">
        <f>ROUND(basisjaarlonen!AP36*index!$O$7,2)</f>
        <v>51407.13</v>
      </c>
      <c r="AQ36" s="261">
        <f>ROUND(basisjaarlonen!AQ36*index!$O$7,2)</f>
        <v>44306.86</v>
      </c>
      <c r="AR36" s="261">
        <f>ROUND(basisjaarlonen!AR36*index!$O$7,2)</f>
        <v>50002.13</v>
      </c>
      <c r="AS36" s="261">
        <f>ROUND(basisjaarlonen!AS36*index!$O$7,2)</f>
        <v>51329.16</v>
      </c>
      <c r="AT36" s="261">
        <f>ROUND(basisjaarlonen!AT36*index!$O$7,2)</f>
        <v>52433.9</v>
      </c>
      <c r="AU36" s="261">
        <f>ROUND(basisjaarlonen!AU36*index!$O$7,2)</f>
        <v>55073.81</v>
      </c>
      <c r="AV36" s="261">
        <f>ROUND(basisjaarlonen!AV36*index!$O$7,2)</f>
        <v>59170.25</v>
      </c>
      <c r="AW36" s="261">
        <f>ROUND(basisjaarlonen!AW36*index!$O$7,2)</f>
        <v>56634.91</v>
      </c>
      <c r="AX36" s="261">
        <f>ROUND(basisjaarlonen!AX36*index!$O$7,2)</f>
        <v>54918.09</v>
      </c>
      <c r="AY36" s="261">
        <f>ROUND(basisjaarlonen!AY36*index!$O$7,2)</f>
        <v>60470.57</v>
      </c>
      <c r="AZ36" s="261">
        <f>ROUND(basisjaarlonen!AZ36*index!$O$7,2)</f>
        <v>56478.47</v>
      </c>
      <c r="BA36" s="261">
        <f>ROUND(basisjaarlonen!BA36*index!$O$7,2)</f>
        <v>62564.01</v>
      </c>
      <c r="BB36" s="261">
        <f>ROUND(basisjaarlonen!BB36*index!$O$7,2)</f>
        <v>70600.05</v>
      </c>
      <c r="BC36" s="261">
        <f>ROUND(basisjaarlonen!BC36*index!$O$7,2)</f>
        <v>66699.05</v>
      </c>
      <c r="BD36" s="261">
        <f>ROUND(basisjaarlonen!BD36*index!$O$7,2)</f>
        <v>68025.259999999995</v>
      </c>
      <c r="BE36" s="261">
        <f>ROUND(basisjaarlonen!BE36*index!$O$7,2)</f>
        <v>68922.11</v>
      </c>
      <c r="BF36" s="261">
        <f>ROUND(basisjaarlonen!BF36*index!$O$7,2)</f>
        <v>69728.61</v>
      </c>
      <c r="BG36" s="261">
        <f>ROUND(basisjaarlonen!BG36*index!$O$7,2)</f>
        <v>76451.490000000005</v>
      </c>
      <c r="BH36" s="261">
        <f>ROUND(basisjaarlonen!BH36*index!$O$7,2)</f>
        <v>72472</v>
      </c>
      <c r="BI36" s="261">
        <f>ROUND(basisjaarlonen!BI36*index!$O$7,2)</f>
        <v>87530.29</v>
      </c>
      <c r="BJ36" s="261">
        <f>ROUND(basisjaarlonen!BJ36*index!$O$7,2)</f>
        <v>79728.17</v>
      </c>
      <c r="BK36" s="261">
        <f>ROUND(basisjaarlonen!BK36*index!$O$7,2)</f>
        <v>92945.67</v>
      </c>
      <c r="BL36" s="261">
        <f>ROUND(basisjaarlonen!BL36*index!$O$7,2)</f>
        <v>87530.17</v>
      </c>
      <c r="BM36" s="261">
        <f>ROUND(basisjaarlonen!BM36*index!$O$7,2)</f>
        <v>90650.92</v>
      </c>
      <c r="BN36" s="261">
        <f>ROUND(basisjaarlonen!BN36*index!$O$7,2)</f>
        <v>56634.36</v>
      </c>
      <c r="BO36" s="261">
        <f>ROUND(basisjaarlonen!BO36*index!$O$7,2)</f>
        <v>57882.63</v>
      </c>
      <c r="BP36" s="261">
        <f>ROUND(basisjaarlonen!BP36*index!$O$7,2)</f>
        <v>84785.58</v>
      </c>
    </row>
    <row r="37" spans="1:68" x14ac:dyDescent="0.2">
      <c r="A37" s="262">
        <v>35</v>
      </c>
      <c r="B37" s="261">
        <f>ROUND(basisjaarlonen!B37*index!$O$7,2)</f>
        <v>26659.82</v>
      </c>
      <c r="C37" s="261">
        <f>ROUND(basisjaarlonen!C37*index!$O$7,2)</f>
        <v>31089.99</v>
      </c>
      <c r="D37" s="261">
        <f>ROUND(basisjaarlonen!D37*index!$O$7,2)</f>
        <v>31867.65</v>
      </c>
      <c r="E37" s="261">
        <f>ROUND(basisjaarlonen!E37*index!$O$7,2)</f>
        <v>27807.35</v>
      </c>
      <c r="F37" s="261">
        <f>ROUND(basisjaarlonen!F37*index!$O$7,2)</f>
        <v>28824.22</v>
      </c>
      <c r="G37" s="261">
        <f>ROUND(basisjaarlonen!G37*index!$O$7,2)</f>
        <v>32556.22</v>
      </c>
      <c r="H37" s="261">
        <f>ROUND(basisjaarlonen!H37*index!$O$7,2)</f>
        <v>34051.08</v>
      </c>
      <c r="I37" s="261">
        <f>ROUND(basisjaarlonen!I37*index!$O$7,2)</f>
        <v>33077.040000000001</v>
      </c>
      <c r="J37" s="261">
        <f>ROUND(basisjaarlonen!J37*index!$O$7,2)</f>
        <v>33348.99</v>
      </c>
      <c r="K37" s="261">
        <f>ROUND(basisjaarlonen!K37*index!$O$7,2)</f>
        <v>34051.17</v>
      </c>
      <c r="L37" s="261">
        <f>ROUND(basisjaarlonen!L37*index!$O$7,2)</f>
        <v>40873.17</v>
      </c>
      <c r="M37" s="261">
        <f>ROUND(basisjaarlonen!M37*index!$O$7,2)</f>
        <v>34519.46</v>
      </c>
      <c r="N37" s="261">
        <f>ROUND(basisjaarlonen!N37*index!$O$7,2)</f>
        <v>34870.519999999997</v>
      </c>
      <c r="O37" s="261">
        <f>ROUND(basisjaarlonen!O37*index!$O$7,2)</f>
        <v>41810.69</v>
      </c>
      <c r="P37" s="261">
        <f>ROUND(basisjaarlonen!P37*index!$O$7,2)</f>
        <v>40952.54</v>
      </c>
      <c r="Q37" s="261">
        <f>ROUND(basisjaarlonen!Q37*index!$O$7,2)</f>
        <v>42278.84</v>
      </c>
      <c r="R37" s="261">
        <f>ROUND(basisjaarlonen!R37*index!$O$7,2)</f>
        <v>36426.92</v>
      </c>
      <c r="S37" s="261">
        <f>ROUND(basisjaarlonen!S37*index!$O$7,2)</f>
        <v>39703.67</v>
      </c>
      <c r="T37" s="261">
        <f>ROUND(basisjaarlonen!T37*index!$O$7,2)</f>
        <v>42591.03</v>
      </c>
      <c r="U37" s="261">
        <f>ROUND(basisjaarlonen!U37*index!$O$7,2)</f>
        <v>43215.14</v>
      </c>
      <c r="V37" s="261">
        <f>ROUND(basisjaarlonen!V37*index!$O$7,2)</f>
        <v>43188.53</v>
      </c>
      <c r="W37" s="261">
        <f>ROUND(basisjaarlonen!W37*index!$O$7,2)</f>
        <v>37519.15</v>
      </c>
      <c r="X37" s="261">
        <f>ROUND(basisjaarlonen!X37*index!$O$7,2)</f>
        <v>32776.92</v>
      </c>
      <c r="Y37" s="261">
        <f>ROUND(basisjaarlonen!Y37*index!$O$7,2)</f>
        <v>43995.23</v>
      </c>
      <c r="Z37" s="261">
        <f>ROUND(basisjaarlonen!Z37*index!$O$7,2)</f>
        <v>38611.32</v>
      </c>
      <c r="AA37" s="261">
        <f>ROUND(basisjaarlonen!AA37*index!$O$7,2)</f>
        <v>40093.03</v>
      </c>
      <c r="AB37" s="261">
        <f>ROUND(basisjaarlonen!AB37*index!$O$7,2)</f>
        <v>44775.47</v>
      </c>
      <c r="AC37" s="261">
        <f>ROUND(basisjaarlonen!AC37*index!$O$7,2)</f>
        <v>39105.449999999997</v>
      </c>
      <c r="AD37" s="261">
        <f>ROUND(basisjaarlonen!AD37*index!$O$7,2)</f>
        <v>43188.44</v>
      </c>
      <c r="AE37" s="261">
        <f>ROUND(basisjaarlonen!AE37*index!$O$7,2)</f>
        <v>50002.18</v>
      </c>
      <c r="AF37" s="261">
        <f>ROUND(basisjaarlonen!AF37*index!$O$7,2)</f>
        <v>50002.18</v>
      </c>
      <c r="AG37" s="261">
        <f>ROUND(basisjaarlonen!AG37*index!$O$7,2)</f>
        <v>39703.64</v>
      </c>
      <c r="AH37" s="261">
        <f>ROUND(basisjaarlonen!AH37*index!$O$7,2)</f>
        <v>46725.93</v>
      </c>
      <c r="AI37" s="261">
        <f>ROUND(basisjaarlonen!AI37*index!$O$7,2)</f>
        <v>40795.93</v>
      </c>
      <c r="AJ37" s="261">
        <f>ROUND(basisjaarlonen!AJ37*index!$O$7,2)</f>
        <v>47740.17</v>
      </c>
      <c r="AK37" s="261">
        <f>ROUND(basisjaarlonen!AK37*index!$O$7,2)</f>
        <v>46777.3</v>
      </c>
      <c r="AL37" s="261">
        <f>ROUND(basisjaarlonen!AL37*index!$O$7,2)</f>
        <v>50002.13</v>
      </c>
      <c r="AM37" s="261">
        <f>ROUND(basisjaarlonen!AM37*index!$O$7,2)</f>
        <v>49066.68</v>
      </c>
      <c r="AN37" s="261">
        <f>ROUND(basisjaarlonen!AN37*index!$O$7,2)</f>
        <v>50158.83</v>
      </c>
      <c r="AO37" s="261">
        <f>ROUND(basisjaarlonen!AO37*index!$O$7,2)</f>
        <v>52057.79</v>
      </c>
      <c r="AP37" s="261">
        <f>ROUND(basisjaarlonen!AP37*index!$O$7,2)</f>
        <v>51407.13</v>
      </c>
      <c r="AQ37" s="261">
        <f>ROUND(basisjaarlonen!AQ37*index!$O$7,2)</f>
        <v>44306.86</v>
      </c>
      <c r="AR37" s="261">
        <f>ROUND(basisjaarlonen!AR37*index!$O$7,2)</f>
        <v>50002.13</v>
      </c>
      <c r="AS37" s="261">
        <f>ROUND(basisjaarlonen!AS37*index!$O$7,2)</f>
        <v>51329.16</v>
      </c>
      <c r="AT37" s="261">
        <f>ROUND(basisjaarlonen!AT37*index!$O$7,2)</f>
        <v>52433.9</v>
      </c>
      <c r="AU37" s="261">
        <f>ROUND(basisjaarlonen!AU37*index!$O$7,2)</f>
        <v>55073.81</v>
      </c>
      <c r="AV37" s="261">
        <f>ROUND(basisjaarlonen!AV37*index!$O$7,2)</f>
        <v>59170.25</v>
      </c>
      <c r="AW37" s="261">
        <f>ROUND(basisjaarlonen!AW37*index!$O$7,2)</f>
        <v>56634.91</v>
      </c>
      <c r="AX37" s="261">
        <f>ROUND(basisjaarlonen!AX37*index!$O$7,2)</f>
        <v>54918.09</v>
      </c>
      <c r="AY37" s="261">
        <f>ROUND(basisjaarlonen!AY37*index!$O$7,2)</f>
        <v>60470.57</v>
      </c>
      <c r="AZ37" s="261">
        <f>ROUND(basisjaarlonen!AZ37*index!$O$7,2)</f>
        <v>56478.47</v>
      </c>
      <c r="BA37" s="261">
        <f>ROUND(basisjaarlonen!BA37*index!$O$7,2)</f>
        <v>62564.01</v>
      </c>
      <c r="BB37" s="261">
        <f>ROUND(basisjaarlonen!BB37*index!$O$7,2)</f>
        <v>70600.05</v>
      </c>
      <c r="BC37" s="261">
        <f>ROUND(basisjaarlonen!BC37*index!$O$7,2)</f>
        <v>66699.05</v>
      </c>
      <c r="BD37" s="261">
        <f>ROUND(basisjaarlonen!BD37*index!$O$7,2)</f>
        <v>68025.259999999995</v>
      </c>
      <c r="BE37" s="261">
        <f>ROUND(basisjaarlonen!BE37*index!$O$7,2)</f>
        <v>68922.11</v>
      </c>
      <c r="BF37" s="261">
        <f>ROUND(basisjaarlonen!BF37*index!$O$7,2)</f>
        <v>69728.61</v>
      </c>
      <c r="BG37" s="261">
        <f>ROUND(basisjaarlonen!BG37*index!$O$7,2)</f>
        <v>76451.490000000005</v>
      </c>
      <c r="BH37" s="261">
        <f>ROUND(basisjaarlonen!BH37*index!$O$7,2)</f>
        <v>72472</v>
      </c>
      <c r="BI37" s="261">
        <f>ROUND(basisjaarlonen!BI37*index!$O$7,2)</f>
        <v>87530.29</v>
      </c>
      <c r="BJ37" s="261">
        <f>ROUND(basisjaarlonen!BJ37*index!$O$7,2)</f>
        <v>79728.17</v>
      </c>
      <c r="BK37" s="261">
        <f>ROUND(basisjaarlonen!BK37*index!$O$7,2)</f>
        <v>92945.67</v>
      </c>
      <c r="BL37" s="261">
        <f>ROUND(basisjaarlonen!BL37*index!$O$7,2)</f>
        <v>87530.17</v>
      </c>
      <c r="BM37" s="261">
        <f>ROUND(basisjaarlonen!BM37*index!$O$7,2)</f>
        <v>90650.92</v>
      </c>
      <c r="BN37" s="261">
        <f>ROUND(basisjaarlonen!BN37*index!$O$7,2)</f>
        <v>56634.36</v>
      </c>
      <c r="BO37" s="261">
        <f>ROUND(basisjaarlonen!BO37*index!$O$7,2)</f>
        <v>57882.63</v>
      </c>
      <c r="BP37" s="261">
        <f>ROUND(basisjaarlonen!BP37*index!$O$7,2)</f>
        <v>84785.58</v>
      </c>
    </row>
    <row r="38" spans="1:68" x14ac:dyDescent="0.2">
      <c r="A38" s="262">
        <v>36</v>
      </c>
      <c r="B38" s="261">
        <f>ROUND(basisjaarlonen!B38*index!$O$7,2)</f>
        <v>26659.82</v>
      </c>
      <c r="C38" s="261">
        <f>ROUND(basisjaarlonen!C38*index!$O$7,2)</f>
        <v>31089.99</v>
      </c>
      <c r="D38" s="261">
        <f>ROUND(basisjaarlonen!D38*index!$O$7,2)</f>
        <v>31867.65</v>
      </c>
      <c r="E38" s="261">
        <f>ROUND(basisjaarlonen!E38*index!$O$7,2)</f>
        <v>27807.35</v>
      </c>
      <c r="F38" s="261">
        <f>ROUND(basisjaarlonen!F38*index!$O$7,2)</f>
        <v>28824.22</v>
      </c>
      <c r="G38" s="261">
        <f>ROUND(basisjaarlonen!G38*index!$O$7,2)</f>
        <v>32556.22</v>
      </c>
      <c r="H38" s="261">
        <f>ROUND(basisjaarlonen!H38*index!$O$7,2)</f>
        <v>34051.08</v>
      </c>
      <c r="I38" s="261">
        <f>ROUND(basisjaarlonen!I38*index!$O$7,2)</f>
        <v>33077.040000000001</v>
      </c>
      <c r="J38" s="261">
        <f>ROUND(basisjaarlonen!J38*index!$O$7,2)</f>
        <v>33348.99</v>
      </c>
      <c r="K38" s="261">
        <f>ROUND(basisjaarlonen!K38*index!$O$7,2)</f>
        <v>34051.17</v>
      </c>
      <c r="L38" s="261">
        <f>ROUND(basisjaarlonen!L38*index!$O$7,2)</f>
        <v>40873.17</v>
      </c>
      <c r="M38" s="261">
        <f>ROUND(basisjaarlonen!M38*index!$O$7,2)</f>
        <v>34519.46</v>
      </c>
      <c r="N38" s="261">
        <f>ROUND(basisjaarlonen!N38*index!$O$7,2)</f>
        <v>34870.519999999997</v>
      </c>
      <c r="O38" s="261">
        <f>ROUND(basisjaarlonen!O38*index!$O$7,2)</f>
        <v>41810.69</v>
      </c>
      <c r="P38" s="261">
        <f>ROUND(basisjaarlonen!P38*index!$O$7,2)</f>
        <v>40952.54</v>
      </c>
      <c r="Q38" s="261">
        <f>ROUND(basisjaarlonen!Q38*index!$O$7,2)</f>
        <v>42278.84</v>
      </c>
      <c r="R38" s="261">
        <f>ROUND(basisjaarlonen!R38*index!$O$7,2)</f>
        <v>36426.92</v>
      </c>
      <c r="S38" s="261">
        <f>ROUND(basisjaarlonen!S38*index!$O$7,2)</f>
        <v>39703.67</v>
      </c>
      <c r="T38" s="261">
        <f>ROUND(basisjaarlonen!T38*index!$O$7,2)</f>
        <v>42591.03</v>
      </c>
      <c r="U38" s="261">
        <f>ROUND(basisjaarlonen!U38*index!$O$7,2)</f>
        <v>43215.14</v>
      </c>
      <c r="V38" s="261">
        <f>ROUND(basisjaarlonen!V38*index!$O$7,2)</f>
        <v>43188.53</v>
      </c>
      <c r="W38" s="261">
        <f>ROUND(basisjaarlonen!W38*index!$O$7,2)</f>
        <v>37519.15</v>
      </c>
      <c r="X38" s="261">
        <f>ROUND(basisjaarlonen!X38*index!$O$7,2)</f>
        <v>32776.92</v>
      </c>
      <c r="Y38" s="261">
        <f>ROUND(basisjaarlonen!Y38*index!$O$7,2)</f>
        <v>43995.23</v>
      </c>
      <c r="Z38" s="261">
        <f>ROUND(basisjaarlonen!Z38*index!$O$7,2)</f>
        <v>38611.32</v>
      </c>
      <c r="AA38" s="261">
        <f>ROUND(basisjaarlonen!AA38*index!$O$7,2)</f>
        <v>40093.03</v>
      </c>
      <c r="AB38" s="261">
        <f>ROUND(basisjaarlonen!AB38*index!$O$7,2)</f>
        <v>44775.47</v>
      </c>
      <c r="AC38" s="261">
        <f>ROUND(basisjaarlonen!AC38*index!$O$7,2)</f>
        <v>39105.449999999997</v>
      </c>
      <c r="AD38" s="261">
        <f>ROUND(basisjaarlonen!AD38*index!$O$7,2)</f>
        <v>43188.44</v>
      </c>
      <c r="AE38" s="261">
        <f>ROUND(basisjaarlonen!AE38*index!$O$7,2)</f>
        <v>50002.18</v>
      </c>
      <c r="AF38" s="261">
        <f>ROUND(basisjaarlonen!AF38*index!$O$7,2)</f>
        <v>50002.18</v>
      </c>
      <c r="AG38" s="261">
        <f>ROUND(basisjaarlonen!AG38*index!$O$7,2)</f>
        <v>39703.64</v>
      </c>
      <c r="AH38" s="261">
        <f>ROUND(basisjaarlonen!AH38*index!$O$7,2)</f>
        <v>46725.93</v>
      </c>
      <c r="AI38" s="261">
        <f>ROUND(basisjaarlonen!AI38*index!$O$7,2)</f>
        <v>40795.93</v>
      </c>
      <c r="AJ38" s="261">
        <f>ROUND(basisjaarlonen!AJ38*index!$O$7,2)</f>
        <v>47740.17</v>
      </c>
      <c r="AK38" s="261">
        <f>ROUND(basisjaarlonen!AK38*index!$O$7,2)</f>
        <v>46777.3</v>
      </c>
      <c r="AL38" s="261">
        <f>ROUND(basisjaarlonen!AL38*index!$O$7,2)</f>
        <v>50002.13</v>
      </c>
      <c r="AM38" s="261">
        <f>ROUND(basisjaarlonen!AM38*index!$O$7,2)</f>
        <v>49066.68</v>
      </c>
      <c r="AN38" s="261">
        <f>ROUND(basisjaarlonen!AN38*index!$O$7,2)</f>
        <v>50158.83</v>
      </c>
      <c r="AO38" s="261">
        <f>ROUND(basisjaarlonen!AO38*index!$O$7,2)</f>
        <v>52057.79</v>
      </c>
      <c r="AP38" s="261">
        <f>ROUND(basisjaarlonen!AP38*index!$O$7,2)</f>
        <v>51407.13</v>
      </c>
      <c r="AQ38" s="261">
        <f>ROUND(basisjaarlonen!AQ38*index!$O$7,2)</f>
        <v>44306.86</v>
      </c>
      <c r="AR38" s="261">
        <f>ROUND(basisjaarlonen!AR38*index!$O$7,2)</f>
        <v>50002.13</v>
      </c>
      <c r="AS38" s="261">
        <f>ROUND(basisjaarlonen!AS38*index!$O$7,2)</f>
        <v>51329.16</v>
      </c>
      <c r="AT38" s="261">
        <f>ROUND(basisjaarlonen!AT38*index!$O$7,2)</f>
        <v>52433.9</v>
      </c>
      <c r="AU38" s="261">
        <f>ROUND(basisjaarlonen!AU38*index!$O$7,2)</f>
        <v>55073.81</v>
      </c>
      <c r="AV38" s="261">
        <f>ROUND(basisjaarlonen!AV38*index!$O$7,2)</f>
        <v>59170.25</v>
      </c>
      <c r="AW38" s="261">
        <f>ROUND(basisjaarlonen!AW38*index!$O$7,2)</f>
        <v>56634.91</v>
      </c>
      <c r="AX38" s="261">
        <f>ROUND(basisjaarlonen!AX38*index!$O$7,2)</f>
        <v>54918.09</v>
      </c>
      <c r="AY38" s="261">
        <f>ROUND(basisjaarlonen!AY38*index!$O$7,2)</f>
        <v>60470.57</v>
      </c>
      <c r="AZ38" s="261">
        <f>ROUND(basisjaarlonen!AZ38*index!$O$7,2)</f>
        <v>56478.47</v>
      </c>
      <c r="BA38" s="261">
        <f>ROUND(basisjaarlonen!BA38*index!$O$7,2)</f>
        <v>62564.01</v>
      </c>
      <c r="BB38" s="261">
        <f>ROUND(basisjaarlonen!BB38*index!$O$7,2)</f>
        <v>70600.05</v>
      </c>
      <c r="BC38" s="261">
        <f>ROUND(basisjaarlonen!BC38*index!$O$7,2)</f>
        <v>66699.05</v>
      </c>
      <c r="BD38" s="261">
        <f>ROUND(basisjaarlonen!BD38*index!$O$7,2)</f>
        <v>68025.259999999995</v>
      </c>
      <c r="BE38" s="261">
        <f>ROUND(basisjaarlonen!BE38*index!$O$7,2)</f>
        <v>68922.11</v>
      </c>
      <c r="BF38" s="261">
        <f>ROUND(basisjaarlonen!BF38*index!$O$7,2)</f>
        <v>69728.61</v>
      </c>
      <c r="BG38" s="261">
        <f>ROUND(basisjaarlonen!BG38*index!$O$7,2)</f>
        <v>76451.490000000005</v>
      </c>
      <c r="BH38" s="261">
        <f>ROUND(basisjaarlonen!BH38*index!$O$7,2)</f>
        <v>72472</v>
      </c>
      <c r="BI38" s="261">
        <f>ROUND(basisjaarlonen!BI38*index!$O$7,2)</f>
        <v>87530.29</v>
      </c>
      <c r="BJ38" s="261">
        <f>ROUND(basisjaarlonen!BJ38*index!$O$7,2)</f>
        <v>79728.17</v>
      </c>
      <c r="BK38" s="261">
        <f>ROUND(basisjaarlonen!BK38*index!$O$7,2)</f>
        <v>92945.67</v>
      </c>
      <c r="BL38" s="261">
        <f>ROUND(basisjaarlonen!BL38*index!$O$7,2)</f>
        <v>87530.17</v>
      </c>
      <c r="BM38" s="261">
        <f>ROUND(basisjaarlonen!BM38*index!$O$7,2)</f>
        <v>90650.92</v>
      </c>
      <c r="BN38" s="261">
        <f>ROUND(basisjaarlonen!BN38*index!$O$7,2)</f>
        <v>56634.36</v>
      </c>
      <c r="BO38" s="261">
        <f>ROUND(basisjaarlonen!BO38*index!$O$7,2)</f>
        <v>57882.63</v>
      </c>
      <c r="BP38" s="261">
        <f>ROUND(basisjaarlonen!BP38*index!$O$7,2)</f>
        <v>84785.58</v>
      </c>
    </row>
    <row r="39" spans="1:68" x14ac:dyDescent="0.2">
      <c r="A39" s="262">
        <v>37</v>
      </c>
      <c r="B39" s="261">
        <f>ROUND(basisjaarlonen!B39*index!$O$7,2)</f>
        <v>26659.82</v>
      </c>
      <c r="C39" s="261">
        <f>ROUND(basisjaarlonen!C39*index!$O$7,2)</f>
        <v>31089.99</v>
      </c>
      <c r="D39" s="261">
        <f>ROUND(basisjaarlonen!D39*index!$O$7,2)</f>
        <v>31867.65</v>
      </c>
      <c r="E39" s="261">
        <f>ROUND(basisjaarlonen!E39*index!$O$7,2)</f>
        <v>27807.35</v>
      </c>
      <c r="F39" s="261">
        <f>ROUND(basisjaarlonen!F39*index!$O$7,2)</f>
        <v>28824.22</v>
      </c>
      <c r="G39" s="261">
        <f>ROUND(basisjaarlonen!G39*index!$O$7,2)</f>
        <v>32556.22</v>
      </c>
      <c r="H39" s="261">
        <f>ROUND(basisjaarlonen!H39*index!$O$7,2)</f>
        <v>34051.08</v>
      </c>
      <c r="I39" s="261">
        <f>ROUND(basisjaarlonen!I39*index!$O$7,2)</f>
        <v>33077.040000000001</v>
      </c>
      <c r="J39" s="261">
        <f>ROUND(basisjaarlonen!J39*index!$O$7,2)</f>
        <v>33348.99</v>
      </c>
      <c r="K39" s="261">
        <f>ROUND(basisjaarlonen!K39*index!$O$7,2)</f>
        <v>34051.17</v>
      </c>
      <c r="L39" s="261">
        <f>ROUND(basisjaarlonen!L39*index!$O$7,2)</f>
        <v>40873.17</v>
      </c>
      <c r="M39" s="261">
        <f>ROUND(basisjaarlonen!M39*index!$O$7,2)</f>
        <v>34519.46</v>
      </c>
      <c r="N39" s="261">
        <f>ROUND(basisjaarlonen!N39*index!$O$7,2)</f>
        <v>34870.519999999997</v>
      </c>
      <c r="O39" s="261">
        <f>ROUND(basisjaarlonen!O39*index!$O$7,2)</f>
        <v>41810.69</v>
      </c>
      <c r="P39" s="261">
        <f>ROUND(basisjaarlonen!P39*index!$O$7,2)</f>
        <v>40952.54</v>
      </c>
      <c r="Q39" s="261">
        <f>ROUND(basisjaarlonen!Q39*index!$O$7,2)</f>
        <v>42278.84</v>
      </c>
      <c r="R39" s="261">
        <f>ROUND(basisjaarlonen!R39*index!$O$7,2)</f>
        <v>36426.92</v>
      </c>
      <c r="S39" s="261">
        <f>ROUND(basisjaarlonen!S39*index!$O$7,2)</f>
        <v>39703.67</v>
      </c>
      <c r="T39" s="261">
        <f>ROUND(basisjaarlonen!T39*index!$O$7,2)</f>
        <v>42591.03</v>
      </c>
      <c r="U39" s="261">
        <f>ROUND(basisjaarlonen!U39*index!$O$7,2)</f>
        <v>43215.14</v>
      </c>
      <c r="V39" s="261">
        <f>ROUND(basisjaarlonen!V39*index!$O$7,2)</f>
        <v>43188.53</v>
      </c>
      <c r="W39" s="261">
        <f>ROUND(basisjaarlonen!W39*index!$O$7,2)</f>
        <v>37519.15</v>
      </c>
      <c r="X39" s="261">
        <f>ROUND(basisjaarlonen!X39*index!$O$7,2)</f>
        <v>32776.92</v>
      </c>
      <c r="Y39" s="261">
        <f>ROUND(basisjaarlonen!Y39*index!$O$7,2)</f>
        <v>43995.23</v>
      </c>
      <c r="Z39" s="261">
        <f>ROUND(basisjaarlonen!Z39*index!$O$7,2)</f>
        <v>38611.32</v>
      </c>
      <c r="AA39" s="261">
        <f>ROUND(basisjaarlonen!AA39*index!$O$7,2)</f>
        <v>40093.03</v>
      </c>
      <c r="AB39" s="261">
        <f>ROUND(basisjaarlonen!AB39*index!$O$7,2)</f>
        <v>44775.47</v>
      </c>
      <c r="AC39" s="261">
        <f>ROUND(basisjaarlonen!AC39*index!$O$7,2)</f>
        <v>39105.449999999997</v>
      </c>
      <c r="AD39" s="261">
        <f>ROUND(basisjaarlonen!AD39*index!$O$7,2)</f>
        <v>43188.44</v>
      </c>
      <c r="AE39" s="261">
        <f>ROUND(basisjaarlonen!AE39*index!$O$7,2)</f>
        <v>50002.18</v>
      </c>
      <c r="AF39" s="261">
        <f>ROUND(basisjaarlonen!AF39*index!$O$7,2)</f>
        <v>50002.18</v>
      </c>
      <c r="AG39" s="261">
        <f>ROUND(basisjaarlonen!AG39*index!$O$7,2)</f>
        <v>39703.64</v>
      </c>
      <c r="AH39" s="261">
        <f>ROUND(basisjaarlonen!AH39*index!$O$7,2)</f>
        <v>46725.93</v>
      </c>
      <c r="AI39" s="261">
        <f>ROUND(basisjaarlonen!AI39*index!$O$7,2)</f>
        <v>40795.93</v>
      </c>
      <c r="AJ39" s="261">
        <f>ROUND(basisjaarlonen!AJ39*index!$O$7,2)</f>
        <v>47740.17</v>
      </c>
      <c r="AK39" s="261">
        <f>ROUND(basisjaarlonen!AK39*index!$O$7,2)</f>
        <v>46777.3</v>
      </c>
      <c r="AL39" s="261">
        <f>ROUND(basisjaarlonen!AL39*index!$O$7,2)</f>
        <v>50002.13</v>
      </c>
      <c r="AM39" s="261">
        <f>ROUND(basisjaarlonen!AM39*index!$O$7,2)</f>
        <v>49066.68</v>
      </c>
      <c r="AN39" s="261">
        <f>ROUND(basisjaarlonen!AN39*index!$O$7,2)</f>
        <v>50158.83</v>
      </c>
      <c r="AO39" s="261">
        <f>ROUND(basisjaarlonen!AO39*index!$O$7,2)</f>
        <v>52057.79</v>
      </c>
      <c r="AP39" s="261">
        <f>ROUND(basisjaarlonen!AP39*index!$O$7,2)</f>
        <v>51407.13</v>
      </c>
      <c r="AQ39" s="261">
        <f>ROUND(basisjaarlonen!AQ39*index!$O$7,2)</f>
        <v>44306.86</v>
      </c>
      <c r="AR39" s="261">
        <f>ROUND(basisjaarlonen!AR39*index!$O$7,2)</f>
        <v>50002.13</v>
      </c>
      <c r="AS39" s="261">
        <f>ROUND(basisjaarlonen!AS39*index!$O$7,2)</f>
        <v>51329.16</v>
      </c>
      <c r="AT39" s="261">
        <f>ROUND(basisjaarlonen!AT39*index!$O$7,2)</f>
        <v>52433.9</v>
      </c>
      <c r="AU39" s="261">
        <f>ROUND(basisjaarlonen!AU39*index!$O$7,2)</f>
        <v>55073.81</v>
      </c>
      <c r="AV39" s="261">
        <f>ROUND(basisjaarlonen!AV39*index!$O$7,2)</f>
        <v>59170.25</v>
      </c>
      <c r="AW39" s="261">
        <f>ROUND(basisjaarlonen!AW39*index!$O$7,2)</f>
        <v>56634.91</v>
      </c>
      <c r="AX39" s="261">
        <f>ROUND(basisjaarlonen!AX39*index!$O$7,2)</f>
        <v>54918.09</v>
      </c>
      <c r="AY39" s="261">
        <f>ROUND(basisjaarlonen!AY39*index!$O$7,2)</f>
        <v>60470.57</v>
      </c>
      <c r="AZ39" s="261">
        <f>ROUND(basisjaarlonen!AZ39*index!$O$7,2)</f>
        <v>56478.47</v>
      </c>
      <c r="BA39" s="261">
        <f>ROUND(basisjaarlonen!BA39*index!$O$7,2)</f>
        <v>62564.01</v>
      </c>
      <c r="BB39" s="261">
        <f>ROUND(basisjaarlonen!BB39*index!$O$7,2)</f>
        <v>70600.05</v>
      </c>
      <c r="BC39" s="261">
        <f>ROUND(basisjaarlonen!BC39*index!$O$7,2)</f>
        <v>66699.05</v>
      </c>
      <c r="BD39" s="261">
        <f>ROUND(basisjaarlonen!BD39*index!$O$7,2)</f>
        <v>68025.259999999995</v>
      </c>
      <c r="BE39" s="261">
        <f>ROUND(basisjaarlonen!BE39*index!$O$7,2)</f>
        <v>68922.11</v>
      </c>
      <c r="BF39" s="261">
        <f>ROUND(basisjaarlonen!BF39*index!$O$7,2)</f>
        <v>69728.61</v>
      </c>
      <c r="BG39" s="261">
        <f>ROUND(basisjaarlonen!BG39*index!$O$7,2)</f>
        <v>76451.490000000005</v>
      </c>
      <c r="BH39" s="261">
        <f>ROUND(basisjaarlonen!BH39*index!$O$7,2)</f>
        <v>72472</v>
      </c>
      <c r="BI39" s="261">
        <f>ROUND(basisjaarlonen!BI39*index!$O$7,2)</f>
        <v>87530.29</v>
      </c>
      <c r="BJ39" s="261">
        <f>ROUND(basisjaarlonen!BJ39*index!$O$7,2)</f>
        <v>79728.17</v>
      </c>
      <c r="BK39" s="261">
        <f>ROUND(basisjaarlonen!BK39*index!$O$7,2)</f>
        <v>92945.67</v>
      </c>
      <c r="BL39" s="261">
        <f>ROUND(basisjaarlonen!BL39*index!$O$7,2)</f>
        <v>87530.17</v>
      </c>
      <c r="BM39" s="261">
        <f>ROUND(basisjaarlonen!BM39*index!$O$7,2)</f>
        <v>90650.92</v>
      </c>
      <c r="BN39" s="261">
        <f>ROUND(basisjaarlonen!BN39*index!$O$7,2)</f>
        <v>56634.36</v>
      </c>
      <c r="BO39" s="261">
        <f>ROUND(basisjaarlonen!BO39*index!$O$7,2)</f>
        <v>57882.63</v>
      </c>
      <c r="BP39" s="261">
        <f>ROUND(basisjaarlonen!BP39*index!$O$7,2)</f>
        <v>84785.58</v>
      </c>
    </row>
    <row r="40" spans="1:68" x14ac:dyDescent="0.2">
      <c r="A40" s="262">
        <v>38</v>
      </c>
      <c r="B40" s="261">
        <f>ROUND(basisjaarlonen!B40*index!$O$7,2)</f>
        <v>26659.82</v>
      </c>
      <c r="C40" s="261">
        <f>ROUND(basisjaarlonen!C40*index!$O$7,2)</f>
        <v>31089.99</v>
      </c>
      <c r="D40" s="261">
        <f>ROUND(basisjaarlonen!D40*index!$O$7,2)</f>
        <v>31867.65</v>
      </c>
      <c r="E40" s="261">
        <f>ROUND(basisjaarlonen!E40*index!$O$7,2)</f>
        <v>27807.35</v>
      </c>
      <c r="F40" s="261">
        <f>ROUND(basisjaarlonen!F40*index!$O$7,2)</f>
        <v>28824.22</v>
      </c>
      <c r="G40" s="261">
        <f>ROUND(basisjaarlonen!G40*index!$O$7,2)</f>
        <v>32556.22</v>
      </c>
      <c r="H40" s="261">
        <f>ROUND(basisjaarlonen!H40*index!$O$7,2)</f>
        <v>34051.08</v>
      </c>
      <c r="I40" s="261">
        <f>ROUND(basisjaarlonen!I40*index!$O$7,2)</f>
        <v>33077.040000000001</v>
      </c>
      <c r="J40" s="261">
        <f>ROUND(basisjaarlonen!J40*index!$O$7,2)</f>
        <v>33348.99</v>
      </c>
      <c r="K40" s="261">
        <f>ROUND(basisjaarlonen!K40*index!$O$7,2)</f>
        <v>34051.17</v>
      </c>
      <c r="L40" s="261">
        <f>ROUND(basisjaarlonen!L40*index!$O$7,2)</f>
        <v>40873.17</v>
      </c>
      <c r="M40" s="261">
        <f>ROUND(basisjaarlonen!M40*index!$O$7,2)</f>
        <v>34519.46</v>
      </c>
      <c r="N40" s="261">
        <f>ROUND(basisjaarlonen!N40*index!$O$7,2)</f>
        <v>34870.519999999997</v>
      </c>
      <c r="O40" s="261">
        <f>ROUND(basisjaarlonen!O40*index!$O$7,2)</f>
        <v>41810.69</v>
      </c>
      <c r="P40" s="261">
        <f>ROUND(basisjaarlonen!P40*index!$O$7,2)</f>
        <v>40952.54</v>
      </c>
      <c r="Q40" s="261">
        <f>ROUND(basisjaarlonen!Q40*index!$O$7,2)</f>
        <v>42278.84</v>
      </c>
      <c r="R40" s="261">
        <f>ROUND(basisjaarlonen!R40*index!$O$7,2)</f>
        <v>36426.92</v>
      </c>
      <c r="S40" s="261">
        <f>ROUND(basisjaarlonen!S40*index!$O$7,2)</f>
        <v>39703.67</v>
      </c>
      <c r="T40" s="261">
        <f>ROUND(basisjaarlonen!T40*index!$O$7,2)</f>
        <v>42591.03</v>
      </c>
      <c r="U40" s="261">
        <f>ROUND(basisjaarlonen!U40*index!$O$7,2)</f>
        <v>43215.14</v>
      </c>
      <c r="V40" s="261">
        <f>ROUND(basisjaarlonen!V40*index!$O$7,2)</f>
        <v>43188.53</v>
      </c>
      <c r="W40" s="261">
        <f>ROUND(basisjaarlonen!W40*index!$O$7,2)</f>
        <v>37519.15</v>
      </c>
      <c r="X40" s="261">
        <f>ROUND(basisjaarlonen!X40*index!$O$7,2)</f>
        <v>32776.92</v>
      </c>
      <c r="Y40" s="261">
        <f>ROUND(basisjaarlonen!Y40*index!$O$7,2)</f>
        <v>43995.23</v>
      </c>
      <c r="Z40" s="261">
        <f>ROUND(basisjaarlonen!Z40*index!$O$7,2)</f>
        <v>38611.32</v>
      </c>
      <c r="AA40" s="261">
        <f>ROUND(basisjaarlonen!AA40*index!$O$7,2)</f>
        <v>40093.03</v>
      </c>
      <c r="AB40" s="261">
        <f>ROUND(basisjaarlonen!AB40*index!$O$7,2)</f>
        <v>44775.47</v>
      </c>
      <c r="AC40" s="261">
        <f>ROUND(basisjaarlonen!AC40*index!$O$7,2)</f>
        <v>39105.449999999997</v>
      </c>
      <c r="AD40" s="261">
        <f>ROUND(basisjaarlonen!AD40*index!$O$7,2)</f>
        <v>43188.44</v>
      </c>
      <c r="AE40" s="261">
        <f>ROUND(basisjaarlonen!AE40*index!$O$7,2)</f>
        <v>50002.18</v>
      </c>
      <c r="AF40" s="261">
        <f>ROUND(basisjaarlonen!AF40*index!$O$7,2)</f>
        <v>50002.18</v>
      </c>
      <c r="AG40" s="261">
        <f>ROUND(basisjaarlonen!AG40*index!$O$7,2)</f>
        <v>39703.64</v>
      </c>
      <c r="AH40" s="261">
        <f>ROUND(basisjaarlonen!AH40*index!$O$7,2)</f>
        <v>46725.93</v>
      </c>
      <c r="AI40" s="261">
        <f>ROUND(basisjaarlonen!AI40*index!$O$7,2)</f>
        <v>40795.93</v>
      </c>
      <c r="AJ40" s="261">
        <f>ROUND(basisjaarlonen!AJ40*index!$O$7,2)</f>
        <v>47740.17</v>
      </c>
      <c r="AK40" s="261">
        <f>ROUND(basisjaarlonen!AK40*index!$O$7,2)</f>
        <v>46777.3</v>
      </c>
      <c r="AL40" s="261">
        <f>ROUND(basisjaarlonen!AL40*index!$O$7,2)</f>
        <v>50002.13</v>
      </c>
      <c r="AM40" s="261">
        <f>ROUND(basisjaarlonen!AM40*index!$O$7,2)</f>
        <v>49066.68</v>
      </c>
      <c r="AN40" s="261">
        <f>ROUND(basisjaarlonen!AN40*index!$O$7,2)</f>
        <v>50158.83</v>
      </c>
      <c r="AO40" s="261">
        <f>ROUND(basisjaarlonen!AO40*index!$O$7,2)</f>
        <v>52057.79</v>
      </c>
      <c r="AP40" s="261">
        <f>ROUND(basisjaarlonen!AP40*index!$O$7,2)</f>
        <v>51407.13</v>
      </c>
      <c r="AQ40" s="261">
        <f>ROUND(basisjaarlonen!AQ40*index!$O$7,2)</f>
        <v>44306.86</v>
      </c>
      <c r="AR40" s="261">
        <f>ROUND(basisjaarlonen!AR40*index!$O$7,2)</f>
        <v>50002.13</v>
      </c>
      <c r="AS40" s="261">
        <f>ROUND(basisjaarlonen!AS40*index!$O$7,2)</f>
        <v>51329.16</v>
      </c>
      <c r="AT40" s="261">
        <f>ROUND(basisjaarlonen!AT40*index!$O$7,2)</f>
        <v>52433.9</v>
      </c>
      <c r="AU40" s="261">
        <f>ROUND(basisjaarlonen!AU40*index!$O$7,2)</f>
        <v>55073.81</v>
      </c>
      <c r="AV40" s="261">
        <f>ROUND(basisjaarlonen!AV40*index!$O$7,2)</f>
        <v>59170.25</v>
      </c>
      <c r="AW40" s="261">
        <f>ROUND(basisjaarlonen!AW40*index!$O$7,2)</f>
        <v>56634.91</v>
      </c>
      <c r="AX40" s="261">
        <f>ROUND(basisjaarlonen!AX40*index!$O$7,2)</f>
        <v>54918.09</v>
      </c>
      <c r="AY40" s="261">
        <f>ROUND(basisjaarlonen!AY40*index!$O$7,2)</f>
        <v>60470.57</v>
      </c>
      <c r="AZ40" s="261">
        <f>ROUND(basisjaarlonen!AZ40*index!$O$7,2)</f>
        <v>56478.47</v>
      </c>
      <c r="BA40" s="261">
        <f>ROUND(basisjaarlonen!BA40*index!$O$7,2)</f>
        <v>62564.01</v>
      </c>
      <c r="BB40" s="261">
        <f>ROUND(basisjaarlonen!BB40*index!$O$7,2)</f>
        <v>70600.05</v>
      </c>
      <c r="BC40" s="261">
        <f>ROUND(basisjaarlonen!BC40*index!$O$7,2)</f>
        <v>66699.05</v>
      </c>
      <c r="BD40" s="261">
        <f>ROUND(basisjaarlonen!BD40*index!$O$7,2)</f>
        <v>68025.259999999995</v>
      </c>
      <c r="BE40" s="261">
        <f>ROUND(basisjaarlonen!BE40*index!$O$7,2)</f>
        <v>68922.11</v>
      </c>
      <c r="BF40" s="261">
        <f>ROUND(basisjaarlonen!BF40*index!$O$7,2)</f>
        <v>69728.61</v>
      </c>
      <c r="BG40" s="261">
        <f>ROUND(basisjaarlonen!BG40*index!$O$7,2)</f>
        <v>76451.490000000005</v>
      </c>
      <c r="BH40" s="261">
        <f>ROUND(basisjaarlonen!BH40*index!$O$7,2)</f>
        <v>72472</v>
      </c>
      <c r="BI40" s="261">
        <f>ROUND(basisjaarlonen!BI40*index!$O$7,2)</f>
        <v>87530.29</v>
      </c>
      <c r="BJ40" s="261">
        <f>ROUND(basisjaarlonen!BJ40*index!$O$7,2)</f>
        <v>79728.17</v>
      </c>
      <c r="BK40" s="261">
        <f>ROUND(basisjaarlonen!BK40*index!$O$7,2)</f>
        <v>92945.67</v>
      </c>
      <c r="BL40" s="261">
        <f>ROUND(basisjaarlonen!BL40*index!$O$7,2)</f>
        <v>87530.17</v>
      </c>
      <c r="BM40" s="261">
        <f>ROUND(basisjaarlonen!BM40*index!$O$7,2)</f>
        <v>90650.92</v>
      </c>
      <c r="BN40" s="261">
        <f>ROUND(basisjaarlonen!BN40*index!$O$7,2)</f>
        <v>56634.36</v>
      </c>
      <c r="BO40" s="261">
        <f>ROUND(basisjaarlonen!BO40*index!$O$7,2)</f>
        <v>57882.63</v>
      </c>
      <c r="BP40" s="261">
        <f>ROUND(basisjaarlonen!BP40*index!$O$7,2)</f>
        <v>84785.58</v>
      </c>
    </row>
    <row r="41" spans="1:68" x14ac:dyDescent="0.2">
      <c r="A41" s="262">
        <v>39</v>
      </c>
      <c r="B41" s="261">
        <f>ROUND(basisjaarlonen!B41*index!$O$7,2)</f>
        <v>26659.82</v>
      </c>
      <c r="C41" s="261">
        <f>ROUND(basisjaarlonen!C41*index!$O$7,2)</f>
        <v>31089.99</v>
      </c>
      <c r="D41" s="261">
        <f>ROUND(basisjaarlonen!D41*index!$O$7,2)</f>
        <v>31867.65</v>
      </c>
      <c r="E41" s="261">
        <f>ROUND(basisjaarlonen!E41*index!$O$7,2)</f>
        <v>27807.35</v>
      </c>
      <c r="F41" s="261">
        <f>ROUND(basisjaarlonen!F41*index!$O$7,2)</f>
        <v>28824.22</v>
      </c>
      <c r="G41" s="261">
        <f>ROUND(basisjaarlonen!G41*index!$O$7,2)</f>
        <v>32556.22</v>
      </c>
      <c r="H41" s="261">
        <f>ROUND(basisjaarlonen!H41*index!$O$7,2)</f>
        <v>34051.08</v>
      </c>
      <c r="I41" s="261">
        <f>ROUND(basisjaarlonen!I41*index!$O$7,2)</f>
        <v>33077.040000000001</v>
      </c>
      <c r="J41" s="261">
        <f>ROUND(basisjaarlonen!J41*index!$O$7,2)</f>
        <v>33348.99</v>
      </c>
      <c r="K41" s="261">
        <f>ROUND(basisjaarlonen!K41*index!$O$7,2)</f>
        <v>34051.17</v>
      </c>
      <c r="L41" s="261">
        <f>ROUND(basisjaarlonen!L41*index!$O$7,2)</f>
        <v>40873.17</v>
      </c>
      <c r="M41" s="261">
        <f>ROUND(basisjaarlonen!M41*index!$O$7,2)</f>
        <v>34519.46</v>
      </c>
      <c r="N41" s="261">
        <f>ROUND(basisjaarlonen!N41*index!$O$7,2)</f>
        <v>34870.519999999997</v>
      </c>
      <c r="O41" s="261">
        <f>ROUND(basisjaarlonen!O41*index!$O$7,2)</f>
        <v>41810.69</v>
      </c>
      <c r="P41" s="261">
        <f>ROUND(basisjaarlonen!P41*index!$O$7,2)</f>
        <v>40952.54</v>
      </c>
      <c r="Q41" s="261">
        <f>ROUND(basisjaarlonen!Q41*index!$O$7,2)</f>
        <v>42278.84</v>
      </c>
      <c r="R41" s="261">
        <f>ROUND(basisjaarlonen!R41*index!$O$7,2)</f>
        <v>36426.92</v>
      </c>
      <c r="S41" s="261">
        <f>ROUND(basisjaarlonen!S41*index!$O$7,2)</f>
        <v>39703.67</v>
      </c>
      <c r="T41" s="261">
        <f>ROUND(basisjaarlonen!T41*index!$O$7,2)</f>
        <v>42591.03</v>
      </c>
      <c r="U41" s="261">
        <f>ROUND(basisjaarlonen!U41*index!$O$7,2)</f>
        <v>43215.14</v>
      </c>
      <c r="V41" s="261">
        <f>ROUND(basisjaarlonen!V41*index!$O$7,2)</f>
        <v>43188.53</v>
      </c>
      <c r="W41" s="261">
        <f>ROUND(basisjaarlonen!W41*index!$O$7,2)</f>
        <v>37519.15</v>
      </c>
      <c r="X41" s="261">
        <f>ROUND(basisjaarlonen!X41*index!$O$7,2)</f>
        <v>32776.92</v>
      </c>
      <c r="Y41" s="261">
        <f>ROUND(basisjaarlonen!Y41*index!$O$7,2)</f>
        <v>43995.23</v>
      </c>
      <c r="Z41" s="261">
        <f>ROUND(basisjaarlonen!Z41*index!$O$7,2)</f>
        <v>38611.32</v>
      </c>
      <c r="AA41" s="261">
        <f>ROUND(basisjaarlonen!AA41*index!$O$7,2)</f>
        <v>40093.03</v>
      </c>
      <c r="AB41" s="261">
        <f>ROUND(basisjaarlonen!AB41*index!$O$7,2)</f>
        <v>44775.47</v>
      </c>
      <c r="AC41" s="261">
        <f>ROUND(basisjaarlonen!AC41*index!$O$7,2)</f>
        <v>39105.449999999997</v>
      </c>
      <c r="AD41" s="261">
        <f>ROUND(basisjaarlonen!AD41*index!$O$7,2)</f>
        <v>43188.44</v>
      </c>
      <c r="AE41" s="261">
        <f>ROUND(basisjaarlonen!AE41*index!$O$7,2)</f>
        <v>50002.18</v>
      </c>
      <c r="AF41" s="261">
        <f>ROUND(basisjaarlonen!AF41*index!$O$7,2)</f>
        <v>50002.18</v>
      </c>
      <c r="AG41" s="261">
        <f>ROUND(basisjaarlonen!AG41*index!$O$7,2)</f>
        <v>39703.64</v>
      </c>
      <c r="AH41" s="261">
        <f>ROUND(basisjaarlonen!AH41*index!$O$7,2)</f>
        <v>46725.93</v>
      </c>
      <c r="AI41" s="261">
        <f>ROUND(basisjaarlonen!AI41*index!$O$7,2)</f>
        <v>40795.93</v>
      </c>
      <c r="AJ41" s="261">
        <f>ROUND(basisjaarlonen!AJ41*index!$O$7,2)</f>
        <v>47740.17</v>
      </c>
      <c r="AK41" s="261">
        <f>ROUND(basisjaarlonen!AK41*index!$O$7,2)</f>
        <v>46777.3</v>
      </c>
      <c r="AL41" s="261">
        <f>ROUND(basisjaarlonen!AL41*index!$O$7,2)</f>
        <v>50002.13</v>
      </c>
      <c r="AM41" s="261">
        <f>ROUND(basisjaarlonen!AM41*index!$O$7,2)</f>
        <v>49066.68</v>
      </c>
      <c r="AN41" s="261">
        <f>ROUND(basisjaarlonen!AN41*index!$O$7,2)</f>
        <v>50158.83</v>
      </c>
      <c r="AO41" s="261">
        <f>ROUND(basisjaarlonen!AO41*index!$O$7,2)</f>
        <v>52057.79</v>
      </c>
      <c r="AP41" s="261">
        <f>ROUND(basisjaarlonen!AP41*index!$O$7,2)</f>
        <v>51407.13</v>
      </c>
      <c r="AQ41" s="261">
        <f>ROUND(basisjaarlonen!AQ41*index!$O$7,2)</f>
        <v>44306.86</v>
      </c>
      <c r="AR41" s="261">
        <f>ROUND(basisjaarlonen!AR41*index!$O$7,2)</f>
        <v>50002.13</v>
      </c>
      <c r="AS41" s="261">
        <f>ROUND(basisjaarlonen!AS41*index!$O$7,2)</f>
        <v>51329.16</v>
      </c>
      <c r="AT41" s="261">
        <f>ROUND(basisjaarlonen!AT41*index!$O$7,2)</f>
        <v>52433.9</v>
      </c>
      <c r="AU41" s="261">
        <f>ROUND(basisjaarlonen!AU41*index!$O$7,2)</f>
        <v>55073.81</v>
      </c>
      <c r="AV41" s="261">
        <f>ROUND(basisjaarlonen!AV41*index!$O$7,2)</f>
        <v>59170.25</v>
      </c>
      <c r="AW41" s="261">
        <f>ROUND(basisjaarlonen!AW41*index!$O$7,2)</f>
        <v>56634.91</v>
      </c>
      <c r="AX41" s="261">
        <f>ROUND(basisjaarlonen!AX41*index!$O$7,2)</f>
        <v>54918.09</v>
      </c>
      <c r="AY41" s="261">
        <f>ROUND(basisjaarlonen!AY41*index!$O$7,2)</f>
        <v>60470.57</v>
      </c>
      <c r="AZ41" s="261">
        <f>ROUND(basisjaarlonen!AZ41*index!$O$7,2)</f>
        <v>56478.47</v>
      </c>
      <c r="BA41" s="261">
        <f>ROUND(basisjaarlonen!BA41*index!$O$7,2)</f>
        <v>62564.01</v>
      </c>
      <c r="BB41" s="261">
        <f>ROUND(basisjaarlonen!BB41*index!$O$7,2)</f>
        <v>70600.05</v>
      </c>
      <c r="BC41" s="261">
        <f>ROUND(basisjaarlonen!BC41*index!$O$7,2)</f>
        <v>66699.05</v>
      </c>
      <c r="BD41" s="261">
        <f>ROUND(basisjaarlonen!BD41*index!$O$7,2)</f>
        <v>68025.259999999995</v>
      </c>
      <c r="BE41" s="261">
        <f>ROUND(basisjaarlonen!BE41*index!$O$7,2)</f>
        <v>68922.11</v>
      </c>
      <c r="BF41" s="261">
        <f>ROUND(basisjaarlonen!BF41*index!$O$7,2)</f>
        <v>69728.61</v>
      </c>
      <c r="BG41" s="261">
        <f>ROUND(basisjaarlonen!BG41*index!$O$7,2)</f>
        <v>76451.490000000005</v>
      </c>
      <c r="BH41" s="261">
        <f>ROUND(basisjaarlonen!BH41*index!$O$7,2)</f>
        <v>72472</v>
      </c>
      <c r="BI41" s="261">
        <f>ROUND(basisjaarlonen!BI41*index!$O$7,2)</f>
        <v>87530.29</v>
      </c>
      <c r="BJ41" s="261">
        <f>ROUND(basisjaarlonen!BJ41*index!$O$7,2)</f>
        <v>79728.17</v>
      </c>
      <c r="BK41" s="261">
        <f>ROUND(basisjaarlonen!BK41*index!$O$7,2)</f>
        <v>92945.67</v>
      </c>
      <c r="BL41" s="261">
        <f>ROUND(basisjaarlonen!BL41*index!$O$7,2)</f>
        <v>87530.17</v>
      </c>
      <c r="BM41" s="261">
        <f>ROUND(basisjaarlonen!BM41*index!$O$7,2)</f>
        <v>90650.92</v>
      </c>
      <c r="BN41" s="261">
        <f>ROUND(basisjaarlonen!BN41*index!$O$7,2)</f>
        <v>56634.36</v>
      </c>
      <c r="BO41" s="261">
        <f>ROUND(basisjaarlonen!BO41*index!$O$7,2)</f>
        <v>57882.63</v>
      </c>
      <c r="BP41" s="261">
        <f>ROUND(basisjaarlonen!BP41*index!$O$7,2)</f>
        <v>84785.58</v>
      </c>
    </row>
    <row r="42" spans="1:68" x14ac:dyDescent="0.2">
      <c r="A42" s="262">
        <v>40</v>
      </c>
      <c r="B42" s="261">
        <f>ROUND(basisjaarlonen!B42*index!$O$7,2)</f>
        <v>26659.82</v>
      </c>
      <c r="C42" s="261">
        <f>ROUND(basisjaarlonen!C42*index!$O$7,2)</f>
        <v>31089.99</v>
      </c>
      <c r="D42" s="261">
        <f>ROUND(basisjaarlonen!D42*index!$O$7,2)</f>
        <v>31867.65</v>
      </c>
      <c r="E42" s="261">
        <f>ROUND(basisjaarlonen!E42*index!$O$7,2)</f>
        <v>27807.35</v>
      </c>
      <c r="F42" s="261">
        <f>ROUND(basisjaarlonen!F42*index!$O$7,2)</f>
        <v>28824.22</v>
      </c>
      <c r="G42" s="261">
        <f>ROUND(basisjaarlonen!G42*index!$O$7,2)</f>
        <v>32556.22</v>
      </c>
      <c r="H42" s="261">
        <f>ROUND(basisjaarlonen!H42*index!$O$7,2)</f>
        <v>34051.08</v>
      </c>
      <c r="I42" s="261">
        <f>ROUND(basisjaarlonen!I42*index!$O$7,2)</f>
        <v>33077.040000000001</v>
      </c>
      <c r="J42" s="261">
        <f>ROUND(basisjaarlonen!J42*index!$O$7,2)</f>
        <v>33348.99</v>
      </c>
      <c r="K42" s="261">
        <f>ROUND(basisjaarlonen!K42*index!$O$7,2)</f>
        <v>34051.17</v>
      </c>
      <c r="L42" s="261">
        <f>ROUND(basisjaarlonen!L42*index!$O$7,2)</f>
        <v>40873.17</v>
      </c>
      <c r="M42" s="261">
        <f>ROUND(basisjaarlonen!M42*index!$O$7,2)</f>
        <v>34519.46</v>
      </c>
      <c r="N42" s="261">
        <f>ROUND(basisjaarlonen!N42*index!$O$7,2)</f>
        <v>34870.519999999997</v>
      </c>
      <c r="O42" s="261">
        <f>ROUND(basisjaarlonen!O42*index!$O$7,2)</f>
        <v>41810.69</v>
      </c>
      <c r="P42" s="261">
        <f>ROUND(basisjaarlonen!P42*index!$O$7,2)</f>
        <v>40952.54</v>
      </c>
      <c r="Q42" s="261">
        <f>ROUND(basisjaarlonen!Q42*index!$O$7,2)</f>
        <v>42278.84</v>
      </c>
      <c r="R42" s="261">
        <f>ROUND(basisjaarlonen!R42*index!$O$7,2)</f>
        <v>36426.92</v>
      </c>
      <c r="S42" s="261">
        <f>ROUND(basisjaarlonen!S42*index!$O$7,2)</f>
        <v>39703.67</v>
      </c>
      <c r="T42" s="261">
        <f>ROUND(basisjaarlonen!T42*index!$O$7,2)</f>
        <v>42591.03</v>
      </c>
      <c r="U42" s="261">
        <f>ROUND(basisjaarlonen!U42*index!$O$7,2)</f>
        <v>43215.14</v>
      </c>
      <c r="V42" s="261">
        <f>ROUND(basisjaarlonen!V42*index!$O$7,2)</f>
        <v>43188.53</v>
      </c>
      <c r="W42" s="261">
        <f>ROUND(basisjaarlonen!W42*index!$O$7,2)</f>
        <v>37519.15</v>
      </c>
      <c r="X42" s="261">
        <f>ROUND(basisjaarlonen!X42*index!$O$7,2)</f>
        <v>32776.92</v>
      </c>
      <c r="Y42" s="261">
        <f>ROUND(basisjaarlonen!Y42*index!$O$7,2)</f>
        <v>43995.23</v>
      </c>
      <c r="Z42" s="261">
        <f>ROUND(basisjaarlonen!Z42*index!$O$7,2)</f>
        <v>38611.32</v>
      </c>
      <c r="AA42" s="261">
        <f>ROUND(basisjaarlonen!AA42*index!$O$7,2)</f>
        <v>40093.03</v>
      </c>
      <c r="AB42" s="261">
        <f>ROUND(basisjaarlonen!AB42*index!$O$7,2)</f>
        <v>44775.47</v>
      </c>
      <c r="AC42" s="261">
        <f>ROUND(basisjaarlonen!AC42*index!$O$7,2)</f>
        <v>39105.449999999997</v>
      </c>
      <c r="AD42" s="261">
        <f>ROUND(basisjaarlonen!AD42*index!$O$7,2)</f>
        <v>43188.44</v>
      </c>
      <c r="AE42" s="261">
        <f>ROUND(basisjaarlonen!AE42*index!$O$7,2)</f>
        <v>50002.18</v>
      </c>
      <c r="AF42" s="261">
        <f>ROUND(basisjaarlonen!AF42*index!$O$7,2)</f>
        <v>50002.18</v>
      </c>
      <c r="AG42" s="261">
        <f>ROUND(basisjaarlonen!AG42*index!$O$7,2)</f>
        <v>39703.64</v>
      </c>
      <c r="AH42" s="261">
        <f>ROUND(basisjaarlonen!AH42*index!$O$7,2)</f>
        <v>46725.93</v>
      </c>
      <c r="AI42" s="261">
        <f>ROUND(basisjaarlonen!AI42*index!$O$7,2)</f>
        <v>40795.93</v>
      </c>
      <c r="AJ42" s="261">
        <f>ROUND(basisjaarlonen!AJ42*index!$O$7,2)</f>
        <v>47740.17</v>
      </c>
      <c r="AK42" s="261">
        <f>ROUND(basisjaarlonen!AK42*index!$O$7,2)</f>
        <v>46777.3</v>
      </c>
      <c r="AL42" s="261">
        <f>ROUND(basisjaarlonen!AL42*index!$O$7,2)</f>
        <v>50002.13</v>
      </c>
      <c r="AM42" s="261">
        <f>ROUND(basisjaarlonen!AM42*index!$O$7,2)</f>
        <v>49066.68</v>
      </c>
      <c r="AN42" s="261">
        <f>ROUND(basisjaarlonen!AN42*index!$O$7,2)</f>
        <v>50158.83</v>
      </c>
      <c r="AO42" s="261">
        <f>ROUND(basisjaarlonen!AO42*index!$O$7,2)</f>
        <v>52057.79</v>
      </c>
      <c r="AP42" s="261">
        <f>ROUND(basisjaarlonen!AP42*index!$O$7,2)</f>
        <v>51407.13</v>
      </c>
      <c r="AQ42" s="261">
        <f>ROUND(basisjaarlonen!AQ42*index!$O$7,2)</f>
        <v>44306.86</v>
      </c>
      <c r="AR42" s="261">
        <f>ROUND(basisjaarlonen!AR42*index!$O$7,2)</f>
        <v>50002.13</v>
      </c>
      <c r="AS42" s="261">
        <f>ROUND(basisjaarlonen!AS42*index!$O$7,2)</f>
        <v>51329.16</v>
      </c>
      <c r="AT42" s="261">
        <f>ROUND(basisjaarlonen!AT42*index!$O$7,2)</f>
        <v>52433.9</v>
      </c>
      <c r="AU42" s="261">
        <f>ROUND(basisjaarlonen!AU42*index!$O$7,2)</f>
        <v>55073.81</v>
      </c>
      <c r="AV42" s="261">
        <f>ROUND(basisjaarlonen!AV42*index!$O$7,2)</f>
        <v>59170.25</v>
      </c>
      <c r="AW42" s="261">
        <f>ROUND(basisjaarlonen!AW42*index!$O$7,2)</f>
        <v>56634.91</v>
      </c>
      <c r="AX42" s="261">
        <f>ROUND(basisjaarlonen!AX42*index!$O$7,2)</f>
        <v>54918.09</v>
      </c>
      <c r="AY42" s="261">
        <f>ROUND(basisjaarlonen!AY42*index!$O$7,2)</f>
        <v>60470.57</v>
      </c>
      <c r="AZ42" s="261">
        <f>ROUND(basisjaarlonen!AZ42*index!$O$7,2)</f>
        <v>56478.47</v>
      </c>
      <c r="BA42" s="261">
        <f>ROUND(basisjaarlonen!BA42*index!$O$7,2)</f>
        <v>62564.01</v>
      </c>
      <c r="BB42" s="261">
        <f>ROUND(basisjaarlonen!BB42*index!$O$7,2)</f>
        <v>70600.05</v>
      </c>
      <c r="BC42" s="261">
        <f>ROUND(basisjaarlonen!BC42*index!$O$7,2)</f>
        <v>66699.05</v>
      </c>
      <c r="BD42" s="261">
        <f>ROUND(basisjaarlonen!BD42*index!$O$7,2)</f>
        <v>68025.259999999995</v>
      </c>
      <c r="BE42" s="261">
        <f>ROUND(basisjaarlonen!BE42*index!$O$7,2)</f>
        <v>68922.11</v>
      </c>
      <c r="BF42" s="261">
        <f>ROUND(basisjaarlonen!BF42*index!$O$7,2)</f>
        <v>69728.61</v>
      </c>
      <c r="BG42" s="261">
        <f>ROUND(basisjaarlonen!BG42*index!$O$7,2)</f>
        <v>76451.490000000005</v>
      </c>
      <c r="BH42" s="261">
        <f>ROUND(basisjaarlonen!BH42*index!$O$7,2)</f>
        <v>72472</v>
      </c>
      <c r="BI42" s="261">
        <f>ROUND(basisjaarlonen!BI42*index!$O$7,2)</f>
        <v>87530.29</v>
      </c>
      <c r="BJ42" s="261">
        <f>ROUND(basisjaarlonen!BJ42*index!$O$7,2)</f>
        <v>79728.17</v>
      </c>
      <c r="BK42" s="261">
        <f>ROUND(basisjaarlonen!BK42*index!$O$7,2)</f>
        <v>92945.67</v>
      </c>
      <c r="BL42" s="261">
        <f>ROUND(basisjaarlonen!BL42*index!$O$7,2)</f>
        <v>87530.17</v>
      </c>
      <c r="BM42" s="261">
        <f>ROUND(basisjaarlonen!BM42*index!$O$7,2)</f>
        <v>90650.92</v>
      </c>
      <c r="BN42" s="261">
        <f>ROUND(basisjaarlonen!BN42*index!$O$7,2)</f>
        <v>56634.36</v>
      </c>
      <c r="BO42" s="261">
        <f>ROUND(basisjaarlonen!BO42*index!$O$7,2)</f>
        <v>57882.63</v>
      </c>
      <c r="BP42" s="261">
        <f>ROUND(basisjaarlonen!BP42*index!$O$7,2)</f>
        <v>84785.58</v>
      </c>
    </row>
    <row r="43" spans="1:68" x14ac:dyDescent="0.2">
      <c r="A43" s="262">
        <v>41</v>
      </c>
      <c r="B43" s="261">
        <f>ROUND(basisjaarlonen!B43*index!$O$7,2)</f>
        <v>26659.82</v>
      </c>
      <c r="C43" s="261">
        <f>ROUND(basisjaarlonen!C43*index!$O$7,2)</f>
        <v>31089.99</v>
      </c>
      <c r="D43" s="261">
        <f>ROUND(basisjaarlonen!D43*index!$O$7,2)</f>
        <v>31867.65</v>
      </c>
      <c r="E43" s="261">
        <f>ROUND(basisjaarlonen!E43*index!$O$7,2)</f>
        <v>27807.35</v>
      </c>
      <c r="F43" s="261">
        <f>ROUND(basisjaarlonen!F43*index!$O$7,2)</f>
        <v>28824.22</v>
      </c>
      <c r="G43" s="261">
        <f>ROUND(basisjaarlonen!G43*index!$O$7,2)</f>
        <v>32556.22</v>
      </c>
      <c r="H43" s="261">
        <f>ROUND(basisjaarlonen!H43*index!$O$7,2)</f>
        <v>34051.08</v>
      </c>
      <c r="I43" s="261">
        <f>ROUND(basisjaarlonen!I43*index!$O$7,2)</f>
        <v>33077.040000000001</v>
      </c>
      <c r="J43" s="261">
        <f>ROUND(basisjaarlonen!J43*index!$O$7,2)</f>
        <v>33348.99</v>
      </c>
      <c r="K43" s="261">
        <f>ROUND(basisjaarlonen!K43*index!$O$7,2)</f>
        <v>34051.17</v>
      </c>
      <c r="L43" s="261">
        <f>ROUND(basisjaarlonen!L43*index!$O$7,2)</f>
        <v>40873.17</v>
      </c>
      <c r="M43" s="261">
        <f>ROUND(basisjaarlonen!M43*index!$O$7,2)</f>
        <v>34519.46</v>
      </c>
      <c r="N43" s="261">
        <f>ROUND(basisjaarlonen!N43*index!$O$7,2)</f>
        <v>34870.519999999997</v>
      </c>
      <c r="O43" s="261">
        <f>ROUND(basisjaarlonen!O43*index!$O$7,2)</f>
        <v>41810.69</v>
      </c>
      <c r="P43" s="261">
        <f>ROUND(basisjaarlonen!P43*index!$O$7,2)</f>
        <v>40952.54</v>
      </c>
      <c r="Q43" s="261">
        <f>ROUND(basisjaarlonen!Q43*index!$O$7,2)</f>
        <v>42278.84</v>
      </c>
      <c r="R43" s="261">
        <f>ROUND(basisjaarlonen!R43*index!$O$7,2)</f>
        <v>36426.92</v>
      </c>
      <c r="S43" s="261">
        <f>ROUND(basisjaarlonen!S43*index!$O$7,2)</f>
        <v>39703.67</v>
      </c>
      <c r="T43" s="261">
        <f>ROUND(basisjaarlonen!T43*index!$O$7,2)</f>
        <v>42591.03</v>
      </c>
      <c r="U43" s="261">
        <f>ROUND(basisjaarlonen!U43*index!$O$7,2)</f>
        <v>43215.14</v>
      </c>
      <c r="V43" s="261">
        <f>ROUND(basisjaarlonen!V43*index!$O$7,2)</f>
        <v>43188.53</v>
      </c>
      <c r="W43" s="261">
        <f>ROUND(basisjaarlonen!W43*index!$O$7,2)</f>
        <v>37519.15</v>
      </c>
      <c r="X43" s="261">
        <f>ROUND(basisjaarlonen!X43*index!$O$7,2)</f>
        <v>32776.92</v>
      </c>
      <c r="Y43" s="261">
        <f>ROUND(basisjaarlonen!Y43*index!$O$7,2)</f>
        <v>43995.23</v>
      </c>
      <c r="Z43" s="261">
        <f>ROUND(basisjaarlonen!Z43*index!$O$7,2)</f>
        <v>38611.32</v>
      </c>
      <c r="AA43" s="261">
        <f>ROUND(basisjaarlonen!AA43*index!$O$7,2)</f>
        <v>40093.03</v>
      </c>
      <c r="AB43" s="261">
        <f>ROUND(basisjaarlonen!AB43*index!$O$7,2)</f>
        <v>44775.47</v>
      </c>
      <c r="AC43" s="261">
        <f>ROUND(basisjaarlonen!AC43*index!$O$7,2)</f>
        <v>39105.449999999997</v>
      </c>
      <c r="AD43" s="261">
        <f>ROUND(basisjaarlonen!AD43*index!$O$7,2)</f>
        <v>43188.44</v>
      </c>
      <c r="AE43" s="261">
        <f>ROUND(basisjaarlonen!AE43*index!$O$7,2)</f>
        <v>50002.18</v>
      </c>
      <c r="AF43" s="261">
        <f>ROUND(basisjaarlonen!AF43*index!$O$7,2)</f>
        <v>50002.18</v>
      </c>
      <c r="AG43" s="261">
        <f>ROUND(basisjaarlonen!AG43*index!$O$7,2)</f>
        <v>39703.64</v>
      </c>
      <c r="AH43" s="261">
        <f>ROUND(basisjaarlonen!AH43*index!$O$7,2)</f>
        <v>46725.93</v>
      </c>
      <c r="AI43" s="261">
        <f>ROUND(basisjaarlonen!AI43*index!$O$7,2)</f>
        <v>40795.93</v>
      </c>
      <c r="AJ43" s="261">
        <f>ROUND(basisjaarlonen!AJ43*index!$O$7,2)</f>
        <v>47740.17</v>
      </c>
      <c r="AK43" s="261">
        <f>ROUND(basisjaarlonen!AK43*index!$O$7,2)</f>
        <v>46777.3</v>
      </c>
      <c r="AL43" s="261">
        <f>ROUND(basisjaarlonen!AL43*index!$O$7,2)</f>
        <v>50002.13</v>
      </c>
      <c r="AM43" s="261">
        <f>ROUND(basisjaarlonen!AM43*index!$O$7,2)</f>
        <v>49066.68</v>
      </c>
      <c r="AN43" s="261">
        <f>ROUND(basisjaarlonen!AN43*index!$O$7,2)</f>
        <v>50158.83</v>
      </c>
      <c r="AO43" s="261">
        <f>ROUND(basisjaarlonen!AO43*index!$O$7,2)</f>
        <v>52057.79</v>
      </c>
      <c r="AP43" s="261">
        <f>ROUND(basisjaarlonen!AP43*index!$O$7,2)</f>
        <v>51407.13</v>
      </c>
      <c r="AQ43" s="261">
        <f>ROUND(basisjaarlonen!AQ43*index!$O$7,2)</f>
        <v>44306.86</v>
      </c>
      <c r="AR43" s="261">
        <f>ROUND(basisjaarlonen!AR43*index!$O$7,2)</f>
        <v>50002.13</v>
      </c>
      <c r="AS43" s="261">
        <f>ROUND(basisjaarlonen!AS43*index!$O$7,2)</f>
        <v>51329.16</v>
      </c>
      <c r="AT43" s="261">
        <f>ROUND(basisjaarlonen!AT43*index!$O$7,2)</f>
        <v>52433.9</v>
      </c>
      <c r="AU43" s="261">
        <f>ROUND(basisjaarlonen!AU43*index!$O$7,2)</f>
        <v>55073.81</v>
      </c>
      <c r="AV43" s="261">
        <f>ROUND(basisjaarlonen!AV43*index!$O$7,2)</f>
        <v>59170.25</v>
      </c>
      <c r="AW43" s="261">
        <f>ROUND(basisjaarlonen!AW43*index!$O$7,2)</f>
        <v>56634.91</v>
      </c>
      <c r="AX43" s="261">
        <f>ROUND(basisjaarlonen!AX43*index!$O$7,2)</f>
        <v>54918.09</v>
      </c>
      <c r="AY43" s="261">
        <f>ROUND(basisjaarlonen!AY43*index!$O$7,2)</f>
        <v>60470.57</v>
      </c>
      <c r="AZ43" s="261">
        <f>ROUND(basisjaarlonen!AZ43*index!$O$7,2)</f>
        <v>56478.47</v>
      </c>
      <c r="BA43" s="261">
        <f>ROUND(basisjaarlonen!BA43*index!$O$7,2)</f>
        <v>62564.01</v>
      </c>
      <c r="BB43" s="261">
        <f>ROUND(basisjaarlonen!BB43*index!$O$7,2)</f>
        <v>70600.05</v>
      </c>
      <c r="BC43" s="261">
        <f>ROUND(basisjaarlonen!BC43*index!$O$7,2)</f>
        <v>66699.05</v>
      </c>
      <c r="BD43" s="261">
        <f>ROUND(basisjaarlonen!BD43*index!$O$7,2)</f>
        <v>68025.259999999995</v>
      </c>
      <c r="BE43" s="261">
        <f>ROUND(basisjaarlonen!BE43*index!$O$7,2)</f>
        <v>68922.11</v>
      </c>
      <c r="BF43" s="261">
        <f>ROUND(basisjaarlonen!BF43*index!$O$7,2)</f>
        <v>69728.61</v>
      </c>
      <c r="BG43" s="261">
        <f>ROUND(basisjaarlonen!BG43*index!$O$7,2)</f>
        <v>76451.490000000005</v>
      </c>
      <c r="BH43" s="261">
        <f>ROUND(basisjaarlonen!BH43*index!$O$7,2)</f>
        <v>72472</v>
      </c>
      <c r="BI43" s="261">
        <f>ROUND(basisjaarlonen!BI43*index!$O$7,2)</f>
        <v>87530.29</v>
      </c>
      <c r="BJ43" s="261">
        <f>ROUND(basisjaarlonen!BJ43*index!$O$7,2)</f>
        <v>79728.17</v>
      </c>
      <c r="BK43" s="261">
        <f>ROUND(basisjaarlonen!BK43*index!$O$7,2)</f>
        <v>92945.67</v>
      </c>
      <c r="BL43" s="261">
        <f>ROUND(basisjaarlonen!BL43*index!$O$7,2)</f>
        <v>87530.17</v>
      </c>
      <c r="BM43" s="261">
        <f>ROUND(basisjaarlonen!BM43*index!$O$7,2)</f>
        <v>90650.92</v>
      </c>
      <c r="BN43" s="261">
        <f>ROUND(basisjaarlonen!BN43*index!$O$7,2)</f>
        <v>56634.36</v>
      </c>
      <c r="BO43" s="261">
        <f>ROUND(basisjaarlonen!BO43*index!$O$7,2)</f>
        <v>57882.63</v>
      </c>
      <c r="BP43" s="261">
        <f>ROUND(basisjaarlonen!BP43*index!$O$7,2)</f>
        <v>84785.58</v>
      </c>
    </row>
    <row r="44" spans="1:68" x14ac:dyDescent="0.2">
      <c r="A44" s="262">
        <v>42</v>
      </c>
      <c r="B44" s="261">
        <f>ROUND(basisjaarlonen!B44*index!$O$7,2)</f>
        <v>26659.82</v>
      </c>
      <c r="C44" s="261">
        <f>ROUND(basisjaarlonen!C44*index!$O$7,2)</f>
        <v>31089.99</v>
      </c>
      <c r="D44" s="261">
        <f>ROUND(basisjaarlonen!D44*index!$O$7,2)</f>
        <v>31867.65</v>
      </c>
      <c r="E44" s="261">
        <f>ROUND(basisjaarlonen!E44*index!$O$7,2)</f>
        <v>27807.35</v>
      </c>
      <c r="F44" s="261">
        <f>ROUND(basisjaarlonen!F44*index!$O$7,2)</f>
        <v>28824.22</v>
      </c>
      <c r="G44" s="261">
        <f>ROUND(basisjaarlonen!G44*index!$O$7,2)</f>
        <v>32556.22</v>
      </c>
      <c r="H44" s="261">
        <f>ROUND(basisjaarlonen!H44*index!$O$7,2)</f>
        <v>34051.08</v>
      </c>
      <c r="I44" s="261">
        <f>ROUND(basisjaarlonen!I44*index!$O$7,2)</f>
        <v>33077.040000000001</v>
      </c>
      <c r="J44" s="261">
        <f>ROUND(basisjaarlonen!J44*index!$O$7,2)</f>
        <v>33348.99</v>
      </c>
      <c r="K44" s="261">
        <f>ROUND(basisjaarlonen!K44*index!$O$7,2)</f>
        <v>34051.17</v>
      </c>
      <c r="L44" s="261">
        <f>ROUND(basisjaarlonen!L44*index!$O$7,2)</f>
        <v>40873.17</v>
      </c>
      <c r="M44" s="261">
        <f>ROUND(basisjaarlonen!M44*index!$O$7,2)</f>
        <v>34519.46</v>
      </c>
      <c r="N44" s="261">
        <f>ROUND(basisjaarlonen!N44*index!$O$7,2)</f>
        <v>34870.519999999997</v>
      </c>
      <c r="O44" s="261">
        <f>ROUND(basisjaarlonen!O44*index!$O$7,2)</f>
        <v>41810.69</v>
      </c>
      <c r="P44" s="261">
        <f>ROUND(basisjaarlonen!P44*index!$O$7,2)</f>
        <v>40952.54</v>
      </c>
      <c r="Q44" s="261">
        <f>ROUND(basisjaarlonen!Q44*index!$O$7,2)</f>
        <v>42278.84</v>
      </c>
      <c r="R44" s="261">
        <f>ROUND(basisjaarlonen!R44*index!$O$7,2)</f>
        <v>36426.92</v>
      </c>
      <c r="S44" s="261">
        <f>ROUND(basisjaarlonen!S44*index!$O$7,2)</f>
        <v>39703.67</v>
      </c>
      <c r="T44" s="261">
        <f>ROUND(basisjaarlonen!T44*index!$O$7,2)</f>
        <v>42591.03</v>
      </c>
      <c r="U44" s="261">
        <f>ROUND(basisjaarlonen!U44*index!$O$7,2)</f>
        <v>43215.14</v>
      </c>
      <c r="V44" s="261">
        <f>ROUND(basisjaarlonen!V44*index!$O$7,2)</f>
        <v>43188.53</v>
      </c>
      <c r="W44" s="261">
        <f>ROUND(basisjaarlonen!W44*index!$O$7,2)</f>
        <v>37519.15</v>
      </c>
      <c r="X44" s="261">
        <f>ROUND(basisjaarlonen!X44*index!$O$7,2)</f>
        <v>32776.92</v>
      </c>
      <c r="Y44" s="261">
        <f>ROUND(basisjaarlonen!Y44*index!$O$7,2)</f>
        <v>43995.23</v>
      </c>
      <c r="Z44" s="261">
        <f>ROUND(basisjaarlonen!Z44*index!$O$7,2)</f>
        <v>38611.32</v>
      </c>
      <c r="AA44" s="261">
        <f>ROUND(basisjaarlonen!AA44*index!$O$7,2)</f>
        <v>40093.03</v>
      </c>
      <c r="AB44" s="261">
        <f>ROUND(basisjaarlonen!AB44*index!$O$7,2)</f>
        <v>44775.47</v>
      </c>
      <c r="AC44" s="261">
        <f>ROUND(basisjaarlonen!AC44*index!$O$7,2)</f>
        <v>39105.449999999997</v>
      </c>
      <c r="AD44" s="261">
        <f>ROUND(basisjaarlonen!AD44*index!$O$7,2)</f>
        <v>43188.44</v>
      </c>
      <c r="AE44" s="261">
        <f>ROUND(basisjaarlonen!AE44*index!$O$7,2)</f>
        <v>50002.18</v>
      </c>
      <c r="AF44" s="261">
        <f>ROUND(basisjaarlonen!AF44*index!$O$7,2)</f>
        <v>50002.18</v>
      </c>
      <c r="AG44" s="261">
        <f>ROUND(basisjaarlonen!AG44*index!$O$7,2)</f>
        <v>39703.64</v>
      </c>
      <c r="AH44" s="261">
        <f>ROUND(basisjaarlonen!AH44*index!$O$7,2)</f>
        <v>46725.93</v>
      </c>
      <c r="AI44" s="261">
        <f>ROUND(basisjaarlonen!AI44*index!$O$7,2)</f>
        <v>40795.93</v>
      </c>
      <c r="AJ44" s="261">
        <f>ROUND(basisjaarlonen!AJ44*index!$O$7,2)</f>
        <v>47740.17</v>
      </c>
      <c r="AK44" s="261">
        <f>ROUND(basisjaarlonen!AK44*index!$O$7,2)</f>
        <v>46777.3</v>
      </c>
      <c r="AL44" s="261">
        <f>ROUND(basisjaarlonen!AL44*index!$O$7,2)</f>
        <v>50002.13</v>
      </c>
      <c r="AM44" s="261">
        <f>ROUND(basisjaarlonen!AM44*index!$O$7,2)</f>
        <v>49066.68</v>
      </c>
      <c r="AN44" s="261">
        <f>ROUND(basisjaarlonen!AN44*index!$O$7,2)</f>
        <v>50158.83</v>
      </c>
      <c r="AO44" s="261">
        <f>ROUND(basisjaarlonen!AO44*index!$O$7,2)</f>
        <v>52057.79</v>
      </c>
      <c r="AP44" s="261">
        <f>ROUND(basisjaarlonen!AP44*index!$O$7,2)</f>
        <v>51407.13</v>
      </c>
      <c r="AQ44" s="261">
        <f>ROUND(basisjaarlonen!AQ44*index!$O$7,2)</f>
        <v>44306.86</v>
      </c>
      <c r="AR44" s="261">
        <f>ROUND(basisjaarlonen!AR44*index!$O$7,2)</f>
        <v>50002.13</v>
      </c>
      <c r="AS44" s="261">
        <f>ROUND(basisjaarlonen!AS44*index!$O$7,2)</f>
        <v>51329.16</v>
      </c>
      <c r="AT44" s="261">
        <f>ROUND(basisjaarlonen!AT44*index!$O$7,2)</f>
        <v>52433.9</v>
      </c>
      <c r="AU44" s="261">
        <f>ROUND(basisjaarlonen!AU44*index!$O$7,2)</f>
        <v>55073.81</v>
      </c>
      <c r="AV44" s="261">
        <f>ROUND(basisjaarlonen!AV44*index!$O$7,2)</f>
        <v>59170.25</v>
      </c>
      <c r="AW44" s="261">
        <f>ROUND(basisjaarlonen!AW44*index!$O$7,2)</f>
        <v>56634.91</v>
      </c>
      <c r="AX44" s="261">
        <f>ROUND(basisjaarlonen!AX44*index!$O$7,2)</f>
        <v>54918.09</v>
      </c>
      <c r="AY44" s="261">
        <f>ROUND(basisjaarlonen!AY44*index!$O$7,2)</f>
        <v>60470.57</v>
      </c>
      <c r="AZ44" s="261">
        <f>ROUND(basisjaarlonen!AZ44*index!$O$7,2)</f>
        <v>56478.47</v>
      </c>
      <c r="BA44" s="261">
        <f>ROUND(basisjaarlonen!BA44*index!$O$7,2)</f>
        <v>62564.01</v>
      </c>
      <c r="BB44" s="261">
        <f>ROUND(basisjaarlonen!BB44*index!$O$7,2)</f>
        <v>70600.05</v>
      </c>
      <c r="BC44" s="261">
        <f>ROUND(basisjaarlonen!BC44*index!$O$7,2)</f>
        <v>66699.05</v>
      </c>
      <c r="BD44" s="261">
        <f>ROUND(basisjaarlonen!BD44*index!$O$7,2)</f>
        <v>68025.259999999995</v>
      </c>
      <c r="BE44" s="261">
        <f>ROUND(basisjaarlonen!BE44*index!$O$7,2)</f>
        <v>68922.11</v>
      </c>
      <c r="BF44" s="261">
        <f>ROUND(basisjaarlonen!BF44*index!$O$7,2)</f>
        <v>69728.61</v>
      </c>
      <c r="BG44" s="261">
        <f>ROUND(basisjaarlonen!BG44*index!$O$7,2)</f>
        <v>76451.490000000005</v>
      </c>
      <c r="BH44" s="261">
        <f>ROUND(basisjaarlonen!BH44*index!$O$7,2)</f>
        <v>72472</v>
      </c>
      <c r="BI44" s="261">
        <f>ROUND(basisjaarlonen!BI44*index!$O$7,2)</f>
        <v>87530.29</v>
      </c>
      <c r="BJ44" s="261">
        <f>ROUND(basisjaarlonen!BJ44*index!$O$7,2)</f>
        <v>79728.17</v>
      </c>
      <c r="BK44" s="261">
        <f>ROUND(basisjaarlonen!BK44*index!$O$7,2)</f>
        <v>92945.67</v>
      </c>
      <c r="BL44" s="261">
        <f>ROUND(basisjaarlonen!BL44*index!$O$7,2)</f>
        <v>87530.17</v>
      </c>
      <c r="BM44" s="261">
        <f>ROUND(basisjaarlonen!BM44*index!$O$7,2)</f>
        <v>90650.92</v>
      </c>
      <c r="BN44" s="261">
        <f>ROUND(basisjaarlonen!BN44*index!$O$7,2)</f>
        <v>56634.36</v>
      </c>
      <c r="BO44" s="261">
        <f>ROUND(basisjaarlonen!BO44*index!$O$7,2)</f>
        <v>57882.63</v>
      </c>
      <c r="BP44" s="261">
        <f>ROUND(basisjaarlonen!BP44*index!$O$7,2)</f>
        <v>84785.58</v>
      </c>
    </row>
    <row r="45" spans="1:68" x14ac:dyDescent="0.2">
      <c r="A45" s="262">
        <v>43</v>
      </c>
      <c r="B45" s="261">
        <f>ROUND(basisjaarlonen!B45*index!$O$7,2)</f>
        <v>26659.82</v>
      </c>
      <c r="C45" s="261">
        <f>ROUND(basisjaarlonen!C45*index!$O$7,2)</f>
        <v>31089.99</v>
      </c>
      <c r="D45" s="261">
        <f>ROUND(basisjaarlonen!D45*index!$O$7,2)</f>
        <v>31867.65</v>
      </c>
      <c r="E45" s="261">
        <f>ROUND(basisjaarlonen!E45*index!$O$7,2)</f>
        <v>27807.35</v>
      </c>
      <c r="F45" s="261">
        <f>ROUND(basisjaarlonen!F45*index!$O$7,2)</f>
        <v>28824.22</v>
      </c>
      <c r="G45" s="261">
        <f>ROUND(basisjaarlonen!G45*index!$O$7,2)</f>
        <v>32556.22</v>
      </c>
      <c r="H45" s="261">
        <f>ROUND(basisjaarlonen!H45*index!$O$7,2)</f>
        <v>34051.08</v>
      </c>
      <c r="I45" s="261">
        <f>ROUND(basisjaarlonen!I45*index!$O$7,2)</f>
        <v>33077.040000000001</v>
      </c>
      <c r="J45" s="261">
        <f>ROUND(basisjaarlonen!J45*index!$O$7,2)</f>
        <v>33348.99</v>
      </c>
      <c r="K45" s="261">
        <f>ROUND(basisjaarlonen!K45*index!$O$7,2)</f>
        <v>34051.17</v>
      </c>
      <c r="L45" s="261">
        <f>ROUND(basisjaarlonen!L45*index!$O$7,2)</f>
        <v>40873.17</v>
      </c>
      <c r="M45" s="261">
        <f>ROUND(basisjaarlonen!M45*index!$O$7,2)</f>
        <v>34519.46</v>
      </c>
      <c r="N45" s="261">
        <f>ROUND(basisjaarlonen!N45*index!$O$7,2)</f>
        <v>34870.519999999997</v>
      </c>
      <c r="O45" s="261">
        <f>ROUND(basisjaarlonen!O45*index!$O$7,2)</f>
        <v>41810.69</v>
      </c>
      <c r="P45" s="261">
        <f>ROUND(basisjaarlonen!P45*index!$O$7,2)</f>
        <v>40952.54</v>
      </c>
      <c r="Q45" s="261">
        <f>ROUND(basisjaarlonen!Q45*index!$O$7,2)</f>
        <v>42278.84</v>
      </c>
      <c r="R45" s="261">
        <f>ROUND(basisjaarlonen!R45*index!$O$7,2)</f>
        <v>36426.92</v>
      </c>
      <c r="S45" s="261">
        <f>ROUND(basisjaarlonen!S45*index!$O$7,2)</f>
        <v>39703.67</v>
      </c>
      <c r="T45" s="261">
        <f>ROUND(basisjaarlonen!T45*index!$O$7,2)</f>
        <v>42591.03</v>
      </c>
      <c r="U45" s="261">
        <f>ROUND(basisjaarlonen!U45*index!$O$7,2)</f>
        <v>43215.14</v>
      </c>
      <c r="V45" s="261">
        <f>ROUND(basisjaarlonen!V45*index!$O$7,2)</f>
        <v>43188.53</v>
      </c>
      <c r="W45" s="261">
        <f>ROUND(basisjaarlonen!W45*index!$O$7,2)</f>
        <v>37519.15</v>
      </c>
      <c r="X45" s="261">
        <f>ROUND(basisjaarlonen!X45*index!$O$7,2)</f>
        <v>32776.92</v>
      </c>
      <c r="Y45" s="261">
        <f>ROUND(basisjaarlonen!Y45*index!$O$7,2)</f>
        <v>43995.23</v>
      </c>
      <c r="Z45" s="261">
        <f>ROUND(basisjaarlonen!Z45*index!$O$7,2)</f>
        <v>38611.32</v>
      </c>
      <c r="AA45" s="261">
        <f>ROUND(basisjaarlonen!AA45*index!$O$7,2)</f>
        <v>40093.03</v>
      </c>
      <c r="AB45" s="261">
        <f>ROUND(basisjaarlonen!AB45*index!$O$7,2)</f>
        <v>44775.47</v>
      </c>
      <c r="AC45" s="261">
        <f>ROUND(basisjaarlonen!AC45*index!$O$7,2)</f>
        <v>39105.449999999997</v>
      </c>
      <c r="AD45" s="261">
        <f>ROUND(basisjaarlonen!AD45*index!$O$7,2)</f>
        <v>43188.44</v>
      </c>
      <c r="AE45" s="261">
        <f>ROUND(basisjaarlonen!AE45*index!$O$7,2)</f>
        <v>50002.18</v>
      </c>
      <c r="AF45" s="261">
        <f>ROUND(basisjaarlonen!AF45*index!$O$7,2)</f>
        <v>50002.18</v>
      </c>
      <c r="AG45" s="261">
        <f>ROUND(basisjaarlonen!AG45*index!$O$7,2)</f>
        <v>39703.64</v>
      </c>
      <c r="AH45" s="261">
        <f>ROUND(basisjaarlonen!AH45*index!$O$7,2)</f>
        <v>46725.93</v>
      </c>
      <c r="AI45" s="261">
        <f>ROUND(basisjaarlonen!AI45*index!$O$7,2)</f>
        <v>40795.93</v>
      </c>
      <c r="AJ45" s="261">
        <f>ROUND(basisjaarlonen!AJ45*index!$O$7,2)</f>
        <v>47740.17</v>
      </c>
      <c r="AK45" s="261">
        <f>ROUND(basisjaarlonen!AK45*index!$O$7,2)</f>
        <v>46777.3</v>
      </c>
      <c r="AL45" s="261">
        <f>ROUND(basisjaarlonen!AL45*index!$O$7,2)</f>
        <v>50002.13</v>
      </c>
      <c r="AM45" s="261">
        <f>ROUND(basisjaarlonen!AM45*index!$O$7,2)</f>
        <v>49066.68</v>
      </c>
      <c r="AN45" s="261">
        <f>ROUND(basisjaarlonen!AN45*index!$O$7,2)</f>
        <v>50158.83</v>
      </c>
      <c r="AO45" s="261">
        <f>ROUND(basisjaarlonen!AO45*index!$O$7,2)</f>
        <v>52057.79</v>
      </c>
      <c r="AP45" s="261">
        <f>ROUND(basisjaarlonen!AP45*index!$O$7,2)</f>
        <v>51407.13</v>
      </c>
      <c r="AQ45" s="261">
        <f>ROUND(basisjaarlonen!AQ45*index!$O$7,2)</f>
        <v>44306.86</v>
      </c>
      <c r="AR45" s="261">
        <f>ROUND(basisjaarlonen!AR45*index!$O$7,2)</f>
        <v>50002.13</v>
      </c>
      <c r="AS45" s="261">
        <f>ROUND(basisjaarlonen!AS45*index!$O$7,2)</f>
        <v>51329.16</v>
      </c>
      <c r="AT45" s="261">
        <f>ROUND(basisjaarlonen!AT45*index!$O$7,2)</f>
        <v>52433.9</v>
      </c>
      <c r="AU45" s="261">
        <f>ROUND(basisjaarlonen!AU45*index!$O$7,2)</f>
        <v>55073.81</v>
      </c>
      <c r="AV45" s="261">
        <f>ROUND(basisjaarlonen!AV45*index!$O$7,2)</f>
        <v>59170.25</v>
      </c>
      <c r="AW45" s="261">
        <f>ROUND(basisjaarlonen!AW45*index!$O$7,2)</f>
        <v>56634.91</v>
      </c>
      <c r="AX45" s="261">
        <f>ROUND(basisjaarlonen!AX45*index!$O$7,2)</f>
        <v>54918.09</v>
      </c>
      <c r="AY45" s="261">
        <f>ROUND(basisjaarlonen!AY45*index!$O$7,2)</f>
        <v>60470.57</v>
      </c>
      <c r="AZ45" s="261">
        <f>ROUND(basisjaarlonen!AZ45*index!$O$7,2)</f>
        <v>56478.47</v>
      </c>
      <c r="BA45" s="261">
        <f>ROUND(basisjaarlonen!BA45*index!$O$7,2)</f>
        <v>62564.01</v>
      </c>
      <c r="BB45" s="261">
        <f>ROUND(basisjaarlonen!BB45*index!$O$7,2)</f>
        <v>70600.05</v>
      </c>
      <c r="BC45" s="261">
        <f>ROUND(basisjaarlonen!BC45*index!$O$7,2)</f>
        <v>66699.05</v>
      </c>
      <c r="BD45" s="261">
        <f>ROUND(basisjaarlonen!BD45*index!$O$7,2)</f>
        <v>68025.259999999995</v>
      </c>
      <c r="BE45" s="261">
        <f>ROUND(basisjaarlonen!BE45*index!$O$7,2)</f>
        <v>68922.11</v>
      </c>
      <c r="BF45" s="261">
        <f>ROUND(basisjaarlonen!BF45*index!$O$7,2)</f>
        <v>69728.61</v>
      </c>
      <c r="BG45" s="261">
        <f>ROUND(basisjaarlonen!BG45*index!$O$7,2)</f>
        <v>76451.490000000005</v>
      </c>
      <c r="BH45" s="261">
        <f>ROUND(basisjaarlonen!BH45*index!$O$7,2)</f>
        <v>72472</v>
      </c>
      <c r="BI45" s="261">
        <f>ROUND(basisjaarlonen!BI45*index!$O$7,2)</f>
        <v>87530.29</v>
      </c>
      <c r="BJ45" s="261">
        <f>ROUND(basisjaarlonen!BJ45*index!$O$7,2)</f>
        <v>79728.17</v>
      </c>
      <c r="BK45" s="261">
        <f>ROUND(basisjaarlonen!BK45*index!$O$7,2)</f>
        <v>92945.67</v>
      </c>
      <c r="BL45" s="261">
        <f>ROUND(basisjaarlonen!BL45*index!$O$7,2)</f>
        <v>87530.17</v>
      </c>
      <c r="BM45" s="261">
        <f>ROUND(basisjaarlonen!BM45*index!$O$7,2)</f>
        <v>90650.92</v>
      </c>
      <c r="BN45" s="261">
        <f>ROUND(basisjaarlonen!BN45*index!$O$7,2)</f>
        <v>56634.36</v>
      </c>
      <c r="BO45" s="261">
        <f>ROUND(basisjaarlonen!BO45*index!$O$7,2)</f>
        <v>57882.63</v>
      </c>
      <c r="BP45" s="261">
        <f>ROUND(basisjaarlonen!BP45*index!$O$7,2)</f>
        <v>84785.58</v>
      </c>
    </row>
    <row r="46" spans="1:68" x14ac:dyDescent="0.2">
      <c r="A46" s="262">
        <v>44</v>
      </c>
      <c r="B46" s="261">
        <f>ROUND(basisjaarlonen!B46*index!$O$7,2)</f>
        <v>26659.82</v>
      </c>
      <c r="C46" s="261">
        <f>ROUND(basisjaarlonen!C46*index!$O$7,2)</f>
        <v>31089.99</v>
      </c>
      <c r="D46" s="261">
        <f>ROUND(basisjaarlonen!D46*index!$O$7,2)</f>
        <v>31867.65</v>
      </c>
      <c r="E46" s="261">
        <f>ROUND(basisjaarlonen!E46*index!$O$7,2)</f>
        <v>27807.35</v>
      </c>
      <c r="F46" s="261">
        <f>ROUND(basisjaarlonen!F46*index!$O$7,2)</f>
        <v>28824.22</v>
      </c>
      <c r="G46" s="261">
        <f>ROUND(basisjaarlonen!G46*index!$O$7,2)</f>
        <v>32556.22</v>
      </c>
      <c r="H46" s="261">
        <f>ROUND(basisjaarlonen!H46*index!$O$7,2)</f>
        <v>34051.08</v>
      </c>
      <c r="I46" s="261">
        <f>ROUND(basisjaarlonen!I46*index!$O$7,2)</f>
        <v>33077.040000000001</v>
      </c>
      <c r="J46" s="261">
        <f>ROUND(basisjaarlonen!J46*index!$O$7,2)</f>
        <v>33348.99</v>
      </c>
      <c r="K46" s="261">
        <f>ROUND(basisjaarlonen!K46*index!$O$7,2)</f>
        <v>34051.17</v>
      </c>
      <c r="L46" s="261">
        <f>ROUND(basisjaarlonen!L46*index!$O$7,2)</f>
        <v>40873.17</v>
      </c>
      <c r="M46" s="261">
        <f>ROUND(basisjaarlonen!M46*index!$O$7,2)</f>
        <v>34519.46</v>
      </c>
      <c r="N46" s="261">
        <f>ROUND(basisjaarlonen!N46*index!$O$7,2)</f>
        <v>34870.519999999997</v>
      </c>
      <c r="O46" s="261">
        <f>ROUND(basisjaarlonen!O46*index!$O$7,2)</f>
        <v>41810.69</v>
      </c>
      <c r="P46" s="261">
        <f>ROUND(basisjaarlonen!P46*index!$O$7,2)</f>
        <v>40952.54</v>
      </c>
      <c r="Q46" s="261">
        <f>ROUND(basisjaarlonen!Q46*index!$O$7,2)</f>
        <v>42278.84</v>
      </c>
      <c r="R46" s="261">
        <f>ROUND(basisjaarlonen!R46*index!$O$7,2)</f>
        <v>36426.92</v>
      </c>
      <c r="S46" s="261">
        <f>ROUND(basisjaarlonen!S46*index!$O$7,2)</f>
        <v>39703.67</v>
      </c>
      <c r="T46" s="261">
        <f>ROUND(basisjaarlonen!T46*index!$O$7,2)</f>
        <v>42591.03</v>
      </c>
      <c r="U46" s="261">
        <f>ROUND(basisjaarlonen!U46*index!$O$7,2)</f>
        <v>43215.14</v>
      </c>
      <c r="V46" s="261">
        <f>ROUND(basisjaarlonen!V46*index!$O$7,2)</f>
        <v>43188.53</v>
      </c>
      <c r="W46" s="261">
        <f>ROUND(basisjaarlonen!W46*index!$O$7,2)</f>
        <v>37519.15</v>
      </c>
      <c r="X46" s="261">
        <f>ROUND(basisjaarlonen!X46*index!$O$7,2)</f>
        <v>32776.92</v>
      </c>
      <c r="Y46" s="261">
        <f>ROUND(basisjaarlonen!Y46*index!$O$7,2)</f>
        <v>43995.23</v>
      </c>
      <c r="Z46" s="261">
        <f>ROUND(basisjaarlonen!Z46*index!$O$7,2)</f>
        <v>38611.32</v>
      </c>
      <c r="AA46" s="261">
        <f>ROUND(basisjaarlonen!AA46*index!$O$7,2)</f>
        <v>40093.03</v>
      </c>
      <c r="AB46" s="261">
        <f>ROUND(basisjaarlonen!AB46*index!$O$7,2)</f>
        <v>44775.47</v>
      </c>
      <c r="AC46" s="261">
        <f>ROUND(basisjaarlonen!AC46*index!$O$7,2)</f>
        <v>39105.449999999997</v>
      </c>
      <c r="AD46" s="261">
        <f>ROUND(basisjaarlonen!AD46*index!$O$7,2)</f>
        <v>43188.44</v>
      </c>
      <c r="AE46" s="261">
        <f>ROUND(basisjaarlonen!AE46*index!$O$7,2)</f>
        <v>50002.18</v>
      </c>
      <c r="AF46" s="261">
        <f>ROUND(basisjaarlonen!AF46*index!$O$7,2)</f>
        <v>50002.18</v>
      </c>
      <c r="AG46" s="261">
        <f>ROUND(basisjaarlonen!AG46*index!$O$7,2)</f>
        <v>39703.64</v>
      </c>
      <c r="AH46" s="261">
        <f>ROUND(basisjaarlonen!AH46*index!$O$7,2)</f>
        <v>46725.93</v>
      </c>
      <c r="AI46" s="261">
        <f>ROUND(basisjaarlonen!AI46*index!$O$7,2)</f>
        <v>40795.93</v>
      </c>
      <c r="AJ46" s="261">
        <f>ROUND(basisjaarlonen!AJ46*index!$O$7,2)</f>
        <v>47740.17</v>
      </c>
      <c r="AK46" s="261">
        <f>ROUND(basisjaarlonen!AK46*index!$O$7,2)</f>
        <v>46777.3</v>
      </c>
      <c r="AL46" s="261">
        <f>ROUND(basisjaarlonen!AL46*index!$O$7,2)</f>
        <v>50002.13</v>
      </c>
      <c r="AM46" s="261">
        <f>ROUND(basisjaarlonen!AM46*index!$O$7,2)</f>
        <v>49066.68</v>
      </c>
      <c r="AN46" s="261">
        <f>ROUND(basisjaarlonen!AN46*index!$O$7,2)</f>
        <v>50158.83</v>
      </c>
      <c r="AO46" s="261">
        <f>ROUND(basisjaarlonen!AO46*index!$O$7,2)</f>
        <v>52057.79</v>
      </c>
      <c r="AP46" s="261">
        <f>ROUND(basisjaarlonen!AP46*index!$O$7,2)</f>
        <v>51407.13</v>
      </c>
      <c r="AQ46" s="261">
        <f>ROUND(basisjaarlonen!AQ46*index!$O$7,2)</f>
        <v>44306.86</v>
      </c>
      <c r="AR46" s="261">
        <f>ROUND(basisjaarlonen!AR46*index!$O$7,2)</f>
        <v>50002.13</v>
      </c>
      <c r="AS46" s="261">
        <f>ROUND(basisjaarlonen!AS46*index!$O$7,2)</f>
        <v>51329.16</v>
      </c>
      <c r="AT46" s="261">
        <f>ROUND(basisjaarlonen!AT46*index!$O$7,2)</f>
        <v>52433.9</v>
      </c>
      <c r="AU46" s="261">
        <f>ROUND(basisjaarlonen!AU46*index!$O$7,2)</f>
        <v>55073.81</v>
      </c>
      <c r="AV46" s="261">
        <f>ROUND(basisjaarlonen!AV46*index!$O$7,2)</f>
        <v>59170.25</v>
      </c>
      <c r="AW46" s="261">
        <f>ROUND(basisjaarlonen!AW46*index!$O$7,2)</f>
        <v>56634.91</v>
      </c>
      <c r="AX46" s="261">
        <f>ROUND(basisjaarlonen!AX46*index!$O$7,2)</f>
        <v>54918.09</v>
      </c>
      <c r="AY46" s="261">
        <f>ROUND(basisjaarlonen!AY46*index!$O$7,2)</f>
        <v>60470.57</v>
      </c>
      <c r="AZ46" s="261">
        <f>ROUND(basisjaarlonen!AZ46*index!$O$7,2)</f>
        <v>56478.47</v>
      </c>
      <c r="BA46" s="261">
        <f>ROUND(basisjaarlonen!BA46*index!$O$7,2)</f>
        <v>62564.01</v>
      </c>
      <c r="BB46" s="261">
        <f>ROUND(basisjaarlonen!BB46*index!$O$7,2)</f>
        <v>70600.05</v>
      </c>
      <c r="BC46" s="261">
        <f>ROUND(basisjaarlonen!BC46*index!$O$7,2)</f>
        <v>66699.05</v>
      </c>
      <c r="BD46" s="261">
        <f>ROUND(basisjaarlonen!BD46*index!$O$7,2)</f>
        <v>68025.259999999995</v>
      </c>
      <c r="BE46" s="261">
        <f>ROUND(basisjaarlonen!BE46*index!$O$7,2)</f>
        <v>68922.11</v>
      </c>
      <c r="BF46" s="261">
        <f>ROUND(basisjaarlonen!BF46*index!$O$7,2)</f>
        <v>69728.61</v>
      </c>
      <c r="BG46" s="261">
        <f>ROUND(basisjaarlonen!BG46*index!$O$7,2)</f>
        <v>76451.490000000005</v>
      </c>
      <c r="BH46" s="261">
        <f>ROUND(basisjaarlonen!BH46*index!$O$7,2)</f>
        <v>72472</v>
      </c>
      <c r="BI46" s="261">
        <f>ROUND(basisjaarlonen!BI46*index!$O$7,2)</f>
        <v>87530.29</v>
      </c>
      <c r="BJ46" s="261">
        <f>ROUND(basisjaarlonen!BJ46*index!$O$7,2)</f>
        <v>79728.17</v>
      </c>
      <c r="BK46" s="261">
        <f>ROUND(basisjaarlonen!BK46*index!$O$7,2)</f>
        <v>92945.67</v>
      </c>
      <c r="BL46" s="261">
        <f>ROUND(basisjaarlonen!BL46*index!$O$7,2)</f>
        <v>87530.17</v>
      </c>
      <c r="BM46" s="261">
        <f>ROUND(basisjaarlonen!BM46*index!$O$7,2)</f>
        <v>90650.92</v>
      </c>
      <c r="BN46" s="261">
        <f>ROUND(basisjaarlonen!BN46*index!$O$7,2)</f>
        <v>56634.36</v>
      </c>
      <c r="BO46" s="261">
        <f>ROUND(basisjaarlonen!BO46*index!$O$7,2)</f>
        <v>57882.63</v>
      </c>
      <c r="BP46" s="261">
        <f>ROUND(basisjaarlonen!BP46*index!$O$7,2)</f>
        <v>84785.58</v>
      </c>
    </row>
    <row r="47" spans="1:68" x14ac:dyDescent="0.2">
      <c r="A47" s="262">
        <v>45</v>
      </c>
      <c r="B47" s="261">
        <f>ROUND(basisjaarlonen!B47*index!$O$7,2)</f>
        <v>26659.82</v>
      </c>
      <c r="C47" s="261">
        <f>ROUND(basisjaarlonen!C47*index!$O$7,2)</f>
        <v>31089.99</v>
      </c>
      <c r="D47" s="261">
        <f>ROUND(basisjaarlonen!D47*index!$O$7,2)</f>
        <v>31867.65</v>
      </c>
      <c r="E47" s="261">
        <f>ROUND(basisjaarlonen!E47*index!$O$7,2)</f>
        <v>27807.35</v>
      </c>
      <c r="F47" s="261">
        <f>ROUND(basisjaarlonen!F47*index!$O$7,2)</f>
        <v>28824.22</v>
      </c>
      <c r="G47" s="261">
        <f>ROUND(basisjaarlonen!G47*index!$O$7,2)</f>
        <v>32556.22</v>
      </c>
      <c r="H47" s="261">
        <f>ROUND(basisjaarlonen!H47*index!$O$7,2)</f>
        <v>34051.08</v>
      </c>
      <c r="I47" s="261">
        <f>ROUND(basisjaarlonen!I47*index!$O$7,2)</f>
        <v>33077.040000000001</v>
      </c>
      <c r="J47" s="261">
        <f>ROUND(basisjaarlonen!J47*index!$O$7,2)</f>
        <v>33348.99</v>
      </c>
      <c r="K47" s="261">
        <f>ROUND(basisjaarlonen!K47*index!$O$7,2)</f>
        <v>34051.17</v>
      </c>
      <c r="L47" s="261">
        <f>ROUND(basisjaarlonen!L47*index!$O$7,2)</f>
        <v>40873.17</v>
      </c>
      <c r="M47" s="261">
        <f>ROUND(basisjaarlonen!M47*index!$O$7,2)</f>
        <v>34519.46</v>
      </c>
      <c r="N47" s="261">
        <f>ROUND(basisjaarlonen!N47*index!$O$7,2)</f>
        <v>34870.519999999997</v>
      </c>
      <c r="O47" s="261">
        <f>ROUND(basisjaarlonen!O47*index!$O$7,2)</f>
        <v>41810.69</v>
      </c>
      <c r="P47" s="261">
        <f>ROUND(basisjaarlonen!P47*index!$O$7,2)</f>
        <v>40952.54</v>
      </c>
      <c r="Q47" s="261">
        <f>ROUND(basisjaarlonen!Q47*index!$O$7,2)</f>
        <v>42278.84</v>
      </c>
      <c r="R47" s="261">
        <f>ROUND(basisjaarlonen!R47*index!$O$7,2)</f>
        <v>36426.92</v>
      </c>
      <c r="S47" s="261">
        <f>ROUND(basisjaarlonen!S47*index!$O$7,2)</f>
        <v>39703.67</v>
      </c>
      <c r="T47" s="261">
        <f>ROUND(basisjaarlonen!T47*index!$O$7,2)</f>
        <v>42591.03</v>
      </c>
      <c r="U47" s="261">
        <f>ROUND(basisjaarlonen!U47*index!$O$7,2)</f>
        <v>43215.14</v>
      </c>
      <c r="V47" s="261">
        <f>ROUND(basisjaarlonen!V47*index!$O$7,2)</f>
        <v>43188.53</v>
      </c>
      <c r="W47" s="261">
        <f>ROUND(basisjaarlonen!W47*index!$O$7,2)</f>
        <v>37519.15</v>
      </c>
      <c r="X47" s="261">
        <f>ROUND(basisjaarlonen!X47*index!$O$7,2)</f>
        <v>32776.92</v>
      </c>
      <c r="Y47" s="261">
        <f>ROUND(basisjaarlonen!Y47*index!$O$7,2)</f>
        <v>43995.23</v>
      </c>
      <c r="Z47" s="261">
        <f>ROUND(basisjaarlonen!Z47*index!$O$7,2)</f>
        <v>38611.32</v>
      </c>
      <c r="AA47" s="261">
        <f>ROUND(basisjaarlonen!AA47*index!$O$7,2)</f>
        <v>40093.03</v>
      </c>
      <c r="AB47" s="261">
        <f>ROUND(basisjaarlonen!AB47*index!$O$7,2)</f>
        <v>44775.47</v>
      </c>
      <c r="AC47" s="261">
        <f>ROUND(basisjaarlonen!AC47*index!$O$7,2)</f>
        <v>39105.449999999997</v>
      </c>
      <c r="AD47" s="261">
        <f>ROUND(basisjaarlonen!AD47*index!$O$7,2)</f>
        <v>43188.44</v>
      </c>
      <c r="AE47" s="261">
        <f>ROUND(basisjaarlonen!AE47*index!$O$7,2)</f>
        <v>50002.18</v>
      </c>
      <c r="AF47" s="261">
        <f>ROUND(basisjaarlonen!AF47*index!$O$7,2)</f>
        <v>50002.18</v>
      </c>
      <c r="AG47" s="261">
        <f>ROUND(basisjaarlonen!AG47*index!$O$7,2)</f>
        <v>39703.64</v>
      </c>
      <c r="AH47" s="261">
        <f>ROUND(basisjaarlonen!AH47*index!$O$7,2)</f>
        <v>46725.93</v>
      </c>
      <c r="AI47" s="261">
        <f>ROUND(basisjaarlonen!AI47*index!$O$7,2)</f>
        <v>40795.93</v>
      </c>
      <c r="AJ47" s="261">
        <f>ROUND(basisjaarlonen!AJ47*index!$O$7,2)</f>
        <v>47740.17</v>
      </c>
      <c r="AK47" s="261">
        <f>ROUND(basisjaarlonen!AK47*index!$O$7,2)</f>
        <v>46777.3</v>
      </c>
      <c r="AL47" s="261">
        <f>ROUND(basisjaarlonen!AL47*index!$O$7,2)</f>
        <v>50002.13</v>
      </c>
      <c r="AM47" s="261">
        <f>ROUND(basisjaarlonen!AM47*index!$O$7,2)</f>
        <v>49066.68</v>
      </c>
      <c r="AN47" s="261">
        <f>ROUND(basisjaarlonen!AN47*index!$O$7,2)</f>
        <v>50158.83</v>
      </c>
      <c r="AO47" s="261">
        <f>ROUND(basisjaarlonen!AO47*index!$O$7,2)</f>
        <v>52057.79</v>
      </c>
      <c r="AP47" s="261">
        <f>ROUND(basisjaarlonen!AP47*index!$O$7,2)</f>
        <v>51407.13</v>
      </c>
      <c r="AQ47" s="261">
        <f>ROUND(basisjaarlonen!AQ47*index!$O$7,2)</f>
        <v>44306.86</v>
      </c>
      <c r="AR47" s="261">
        <f>ROUND(basisjaarlonen!AR47*index!$O$7,2)</f>
        <v>50002.13</v>
      </c>
      <c r="AS47" s="261">
        <f>ROUND(basisjaarlonen!AS47*index!$O$7,2)</f>
        <v>51329.16</v>
      </c>
      <c r="AT47" s="261">
        <f>ROUND(basisjaarlonen!AT47*index!$O$7,2)</f>
        <v>52433.9</v>
      </c>
      <c r="AU47" s="261">
        <f>ROUND(basisjaarlonen!AU47*index!$O$7,2)</f>
        <v>55073.81</v>
      </c>
      <c r="AV47" s="261">
        <f>ROUND(basisjaarlonen!AV47*index!$O$7,2)</f>
        <v>59170.25</v>
      </c>
      <c r="AW47" s="261">
        <f>ROUND(basisjaarlonen!AW47*index!$O$7,2)</f>
        <v>56634.91</v>
      </c>
      <c r="AX47" s="261">
        <f>ROUND(basisjaarlonen!AX47*index!$O$7,2)</f>
        <v>54918.09</v>
      </c>
      <c r="AY47" s="261">
        <f>ROUND(basisjaarlonen!AY47*index!$O$7,2)</f>
        <v>60470.57</v>
      </c>
      <c r="AZ47" s="261">
        <f>ROUND(basisjaarlonen!AZ47*index!$O$7,2)</f>
        <v>56478.47</v>
      </c>
      <c r="BA47" s="261">
        <f>ROUND(basisjaarlonen!BA47*index!$O$7,2)</f>
        <v>62564.01</v>
      </c>
      <c r="BB47" s="261">
        <f>ROUND(basisjaarlonen!BB47*index!$O$7,2)</f>
        <v>70600.05</v>
      </c>
      <c r="BC47" s="261">
        <f>ROUND(basisjaarlonen!BC47*index!$O$7,2)</f>
        <v>66699.05</v>
      </c>
      <c r="BD47" s="261">
        <f>ROUND(basisjaarlonen!BD47*index!$O$7,2)</f>
        <v>68025.259999999995</v>
      </c>
      <c r="BE47" s="261">
        <f>ROUND(basisjaarlonen!BE47*index!$O$7,2)</f>
        <v>68922.11</v>
      </c>
      <c r="BF47" s="261">
        <f>ROUND(basisjaarlonen!BF47*index!$O$7,2)</f>
        <v>69728.61</v>
      </c>
      <c r="BG47" s="261">
        <f>ROUND(basisjaarlonen!BG47*index!$O$7,2)</f>
        <v>76451.490000000005</v>
      </c>
      <c r="BH47" s="261">
        <f>ROUND(basisjaarlonen!BH47*index!$O$7,2)</f>
        <v>72472</v>
      </c>
      <c r="BI47" s="261">
        <f>ROUND(basisjaarlonen!BI47*index!$O$7,2)</f>
        <v>87530.29</v>
      </c>
      <c r="BJ47" s="261">
        <f>ROUND(basisjaarlonen!BJ47*index!$O$7,2)</f>
        <v>79728.17</v>
      </c>
      <c r="BK47" s="261">
        <f>ROUND(basisjaarlonen!BK47*index!$O$7,2)</f>
        <v>92945.67</v>
      </c>
      <c r="BL47" s="261">
        <f>ROUND(basisjaarlonen!BL47*index!$O$7,2)</f>
        <v>87530.17</v>
      </c>
      <c r="BM47" s="261">
        <f>ROUND(basisjaarlonen!BM47*index!$O$7,2)</f>
        <v>90650.92</v>
      </c>
      <c r="BN47" s="261">
        <f>ROUND(basisjaarlonen!BN47*index!$O$7,2)</f>
        <v>56634.36</v>
      </c>
      <c r="BO47" s="261">
        <f>ROUND(basisjaarlonen!BO47*index!$O$7,2)</f>
        <v>57882.63</v>
      </c>
      <c r="BP47" s="261">
        <f>ROUND(basisjaarlonen!BP47*index!$O$7,2)</f>
        <v>84785.58</v>
      </c>
    </row>
    <row r="48" spans="1:68"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14" x14ac:dyDescent="0.2">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105,10
1/09/2018&amp;R&amp;P/&amp;N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7"/>
  <sheetViews>
    <sheetView workbookViewId="0">
      <selection activeCell="AA58" sqref="AA58:AB58"/>
    </sheetView>
  </sheetViews>
  <sheetFormatPr defaultColWidth="9.140625" defaultRowHeight="12.75" x14ac:dyDescent="0.2"/>
  <cols>
    <col min="1" max="1" width="15" style="3" customWidth="1"/>
    <col min="2" max="22" width="9.140625" style="3" customWidth="1"/>
    <col min="23" max="24" width="9.28515625" style="3" customWidth="1"/>
    <col min="25" max="53" width="9.140625" style="3" customWidth="1"/>
    <col min="54" max="16384" width="9.140625" style="3"/>
  </cols>
  <sheetData>
    <row r="1" spans="1:68" s="6" customFormat="1" ht="19.5" customHeight="1" thickBot="1" x14ac:dyDescent="0.25">
      <c r="A1" s="5" t="s">
        <v>27</v>
      </c>
      <c r="B1" s="5" t="s">
        <v>0</v>
      </c>
      <c r="C1" s="5" t="s">
        <v>1</v>
      </c>
      <c r="D1" s="179" t="s">
        <v>405</v>
      </c>
      <c r="E1" s="179" t="s">
        <v>406</v>
      </c>
      <c r="F1" s="179" t="s">
        <v>407</v>
      </c>
      <c r="G1" s="5" t="s">
        <v>2</v>
      </c>
      <c r="H1" s="179" t="s">
        <v>408</v>
      </c>
      <c r="I1" s="5" t="s">
        <v>3</v>
      </c>
      <c r="J1" s="5" t="s">
        <v>4</v>
      </c>
      <c r="K1" s="5" t="s">
        <v>5</v>
      </c>
      <c r="L1" s="5" t="s">
        <v>6</v>
      </c>
      <c r="M1" s="179" t="s">
        <v>409</v>
      </c>
      <c r="N1" s="5" t="s">
        <v>7</v>
      </c>
      <c r="O1" s="179" t="s">
        <v>410</v>
      </c>
      <c r="P1" s="179" t="s">
        <v>411</v>
      </c>
      <c r="Q1" s="5" t="s">
        <v>8</v>
      </c>
      <c r="R1" s="5" t="s">
        <v>9</v>
      </c>
      <c r="S1" s="5" t="s">
        <v>126</v>
      </c>
      <c r="T1" s="179" t="s">
        <v>412</v>
      </c>
      <c r="U1" s="179" t="s">
        <v>413</v>
      </c>
      <c r="V1" s="5" t="s">
        <v>127</v>
      </c>
      <c r="W1" s="5" t="s">
        <v>10</v>
      </c>
      <c r="X1" s="179" t="s">
        <v>414</v>
      </c>
      <c r="Y1" s="5" t="s">
        <v>11</v>
      </c>
      <c r="Z1" s="179" t="s">
        <v>415</v>
      </c>
      <c r="AA1" s="5" t="s">
        <v>12</v>
      </c>
      <c r="AB1" s="5" t="s">
        <v>13</v>
      </c>
      <c r="AC1" s="5" t="s">
        <v>14</v>
      </c>
      <c r="AD1" s="179" t="s">
        <v>416</v>
      </c>
      <c r="AE1" s="5" t="s">
        <v>128</v>
      </c>
      <c r="AF1" s="5" t="s">
        <v>129</v>
      </c>
      <c r="AG1" s="5" t="s">
        <v>444</v>
      </c>
      <c r="AH1" s="179" t="s">
        <v>417</v>
      </c>
      <c r="AI1" s="179" t="s">
        <v>418</v>
      </c>
      <c r="AJ1" s="179" t="s">
        <v>419</v>
      </c>
      <c r="AK1" s="5" t="s">
        <v>445</v>
      </c>
      <c r="AL1" s="179" t="s">
        <v>420</v>
      </c>
      <c r="AM1" s="5" t="s">
        <v>16</v>
      </c>
      <c r="AN1" s="5" t="s">
        <v>17</v>
      </c>
      <c r="AO1" s="5" t="s">
        <v>18</v>
      </c>
      <c r="AP1" s="179" t="s">
        <v>421</v>
      </c>
      <c r="AQ1" s="179" t="s">
        <v>422</v>
      </c>
      <c r="AR1" s="179" t="s">
        <v>423</v>
      </c>
      <c r="AS1" s="5" t="s">
        <v>207</v>
      </c>
      <c r="AT1" s="5" t="s">
        <v>131</v>
      </c>
      <c r="AU1" s="179" t="s">
        <v>440</v>
      </c>
      <c r="AV1" s="5" t="s">
        <v>19</v>
      </c>
      <c r="AW1" s="5" t="s">
        <v>20</v>
      </c>
      <c r="AX1" s="179" t="s">
        <v>424</v>
      </c>
      <c r="AY1" s="179" t="s">
        <v>425</v>
      </c>
      <c r="AZ1" s="179" t="s">
        <v>426</v>
      </c>
      <c r="BA1" s="179" t="s">
        <v>441</v>
      </c>
      <c r="BB1" s="179" t="s">
        <v>427</v>
      </c>
      <c r="BC1" s="179" t="s">
        <v>428</v>
      </c>
      <c r="BD1" s="179" t="s">
        <v>429</v>
      </c>
      <c r="BE1" s="179" t="s">
        <v>439</v>
      </c>
      <c r="BF1" s="179" t="s">
        <v>442</v>
      </c>
      <c r="BG1" s="179" t="s">
        <v>437</v>
      </c>
      <c r="BH1" s="179" t="s">
        <v>438</v>
      </c>
      <c r="BI1" s="179" t="s">
        <v>443</v>
      </c>
      <c r="BJ1" s="179" t="s">
        <v>430</v>
      </c>
      <c r="BK1" s="179" t="s">
        <v>436</v>
      </c>
      <c r="BL1" s="179" t="s">
        <v>435</v>
      </c>
      <c r="BM1" s="179" t="s">
        <v>434</v>
      </c>
      <c r="BN1" s="179" t="s">
        <v>433</v>
      </c>
      <c r="BO1" s="179" t="s">
        <v>432</v>
      </c>
      <c r="BP1" s="179" t="s">
        <v>431</v>
      </c>
    </row>
    <row r="2" spans="1:68" x14ac:dyDescent="0.2">
      <c r="A2" s="102">
        <v>0</v>
      </c>
      <c r="B2" s="103">
        <v>12384.81</v>
      </c>
      <c r="C2" s="103">
        <v>12589.17</v>
      </c>
      <c r="D2" s="103">
        <v>12899.24</v>
      </c>
      <c r="E2" s="103">
        <v>13054.32</v>
      </c>
      <c r="F2" s="103">
        <v>13448.97</v>
      </c>
      <c r="G2" s="103">
        <v>13300.93</v>
      </c>
      <c r="H2" s="103">
        <v>13300.93</v>
      </c>
      <c r="I2" s="103">
        <v>13413.69</v>
      </c>
      <c r="J2" s="103">
        <v>13568.72</v>
      </c>
      <c r="K2" s="103">
        <v>13977.45</v>
      </c>
      <c r="L2" s="103">
        <v>14286.15</v>
      </c>
      <c r="M2" s="103">
        <v>14238.24</v>
      </c>
      <c r="N2" s="103">
        <v>14442.55</v>
      </c>
      <c r="O2" s="103">
        <v>14535.98</v>
      </c>
      <c r="P2" s="103">
        <v>14670.41</v>
      </c>
      <c r="Q2" s="103">
        <v>14804.87</v>
      </c>
      <c r="R2" s="103">
        <v>14804.85</v>
      </c>
      <c r="S2" s="103">
        <v>14804.85</v>
      </c>
      <c r="T2" s="103">
        <v>14984.17</v>
      </c>
      <c r="U2" s="103">
        <v>15342.7</v>
      </c>
      <c r="V2" s="103">
        <v>15342.7</v>
      </c>
      <c r="W2" s="103">
        <v>15432.31</v>
      </c>
      <c r="X2" s="103">
        <v>15767.52</v>
      </c>
      <c r="Y2" s="103">
        <v>15790.89</v>
      </c>
      <c r="Z2" s="103">
        <v>16059.81</v>
      </c>
      <c r="AA2" s="103">
        <v>13837.99</v>
      </c>
      <c r="AB2" s="103">
        <v>16239.11</v>
      </c>
      <c r="AC2" s="103">
        <v>16343.64</v>
      </c>
      <c r="AD2" s="103">
        <v>16627.41</v>
      </c>
      <c r="AE2" s="103">
        <v>16627.41</v>
      </c>
      <c r="AF2" s="103">
        <v>17837.72</v>
      </c>
      <c r="AG2" s="103">
        <v>16687.27</v>
      </c>
      <c r="AH2" s="103">
        <v>17359.61</v>
      </c>
      <c r="AI2" s="103">
        <v>17314.77</v>
      </c>
      <c r="AJ2" s="103">
        <v>17942.310000000001</v>
      </c>
      <c r="AK2" s="103">
        <v>18689.11</v>
      </c>
      <c r="AL2" s="103">
        <v>18689.11</v>
      </c>
      <c r="AM2" s="103">
        <v>18704.240000000002</v>
      </c>
      <c r="AN2" s="103">
        <v>18704.240000000002</v>
      </c>
      <c r="AO2" s="103">
        <v>19619.46</v>
      </c>
      <c r="AP2" s="103">
        <v>19421.54</v>
      </c>
      <c r="AQ2" s="103">
        <v>19331.7</v>
      </c>
      <c r="AR2" s="103">
        <v>20564.03</v>
      </c>
      <c r="AS2" s="103">
        <v>21295.34</v>
      </c>
      <c r="AT2" s="103">
        <v>21439.17</v>
      </c>
      <c r="AU2" s="103">
        <v>21615.32</v>
      </c>
      <c r="AV2" s="103">
        <v>22392.42</v>
      </c>
      <c r="AW2" s="103">
        <v>22301</v>
      </c>
      <c r="AX2" s="103">
        <v>21935.45</v>
      </c>
      <c r="AY2" s="103">
        <v>22700.25</v>
      </c>
      <c r="AZ2" s="103">
        <v>22849.61</v>
      </c>
      <c r="BA2" s="103">
        <v>24220.78</v>
      </c>
      <c r="BB2" s="103">
        <v>26277.61</v>
      </c>
      <c r="BC2" s="103">
        <v>26643.32</v>
      </c>
      <c r="BD2" s="103">
        <v>27420.3</v>
      </c>
      <c r="BE2" s="103">
        <v>27420.3</v>
      </c>
      <c r="BF2" s="103">
        <v>29400.99</v>
      </c>
      <c r="BG2" s="103">
        <v>29705.73</v>
      </c>
      <c r="BH2" s="103">
        <v>30619.88</v>
      </c>
      <c r="BI2" s="103">
        <v>32082.55</v>
      </c>
      <c r="BJ2" s="103">
        <v>33682.31</v>
      </c>
      <c r="BK2" s="103">
        <v>33910.870000000003</v>
      </c>
      <c r="BL2" s="103">
        <v>36196.269999999997</v>
      </c>
      <c r="BM2" s="103">
        <v>38024.589999999997</v>
      </c>
      <c r="BN2" s="103">
        <v>22301</v>
      </c>
      <c r="BO2" s="103">
        <v>23032.28</v>
      </c>
      <c r="BP2" s="103">
        <v>34662.03</v>
      </c>
    </row>
    <row r="3" spans="1:68" x14ac:dyDescent="0.2">
      <c r="A3" s="102">
        <v>1</v>
      </c>
      <c r="B3" s="103">
        <v>13422.15</v>
      </c>
      <c r="C3" s="103">
        <v>13661.73</v>
      </c>
      <c r="D3" s="103">
        <v>13971.82</v>
      </c>
      <c r="E3" s="103">
        <v>14091.63</v>
      </c>
      <c r="F3" s="103">
        <v>14486.25</v>
      </c>
      <c r="G3" s="103">
        <v>14373.51</v>
      </c>
      <c r="H3" s="103">
        <v>14373.51</v>
      </c>
      <c r="I3" s="103">
        <v>14486.28</v>
      </c>
      <c r="J3" s="103">
        <v>14641.31</v>
      </c>
      <c r="K3" s="103">
        <v>15050.06</v>
      </c>
      <c r="L3" s="103">
        <v>15451.48</v>
      </c>
      <c r="M3" s="103">
        <v>15310.85</v>
      </c>
      <c r="N3" s="103">
        <v>15515.16</v>
      </c>
      <c r="O3" s="103">
        <v>15701.28</v>
      </c>
      <c r="P3" s="103">
        <v>15835.71</v>
      </c>
      <c r="Q3" s="103">
        <v>15970.17</v>
      </c>
      <c r="R3" s="103">
        <v>15925.35</v>
      </c>
      <c r="S3" s="103">
        <v>15925.35</v>
      </c>
      <c r="T3" s="103">
        <v>16149.49</v>
      </c>
      <c r="U3" s="103">
        <v>16508.02</v>
      </c>
      <c r="V3" s="103">
        <v>16508.02</v>
      </c>
      <c r="W3" s="103">
        <v>16552.84</v>
      </c>
      <c r="X3" s="103">
        <v>16804.830000000002</v>
      </c>
      <c r="Y3" s="103">
        <v>16956.21</v>
      </c>
      <c r="Z3" s="103">
        <v>17180.29</v>
      </c>
      <c r="AA3" s="103">
        <v>15003.31</v>
      </c>
      <c r="AB3" s="103">
        <v>17404.43</v>
      </c>
      <c r="AC3" s="103">
        <v>17464.2</v>
      </c>
      <c r="AD3" s="103">
        <v>17837.72</v>
      </c>
      <c r="AE3" s="103">
        <v>17837.72</v>
      </c>
      <c r="AF3" s="103">
        <v>18375.55</v>
      </c>
      <c r="AG3" s="103">
        <v>17807.8</v>
      </c>
      <c r="AH3" s="103">
        <v>18524.91</v>
      </c>
      <c r="AI3" s="103">
        <v>18435.3</v>
      </c>
      <c r="AJ3" s="103">
        <v>19107.580000000002</v>
      </c>
      <c r="AK3" s="103">
        <v>19909.02</v>
      </c>
      <c r="AL3" s="103">
        <v>19909.02</v>
      </c>
      <c r="AM3" s="103">
        <v>19604.310000000001</v>
      </c>
      <c r="AN3" s="103">
        <v>19878.53</v>
      </c>
      <c r="AO3" s="103">
        <v>20625.34</v>
      </c>
      <c r="AP3" s="103">
        <v>20609.89</v>
      </c>
      <c r="AQ3" s="103">
        <v>20472.759999999998</v>
      </c>
      <c r="AR3" s="103">
        <v>21798.29</v>
      </c>
      <c r="AS3" s="103">
        <v>22072.32</v>
      </c>
      <c r="AT3" s="103">
        <v>22288.06</v>
      </c>
      <c r="AU3" s="103">
        <v>22392.32</v>
      </c>
      <c r="AV3" s="103">
        <v>23489.55</v>
      </c>
      <c r="AW3" s="103">
        <v>23306.85</v>
      </c>
      <c r="AX3" s="103">
        <v>22666.81</v>
      </c>
      <c r="AY3" s="103">
        <v>23775.89</v>
      </c>
      <c r="AZ3" s="103">
        <v>23580.95</v>
      </c>
      <c r="BA3" s="103">
        <v>24860.720000000001</v>
      </c>
      <c r="BB3" s="103">
        <v>26277.61</v>
      </c>
      <c r="BC3" s="103">
        <v>27283.26</v>
      </c>
      <c r="BD3" s="103">
        <v>28060.21</v>
      </c>
      <c r="BE3" s="103">
        <v>28060.21</v>
      </c>
      <c r="BF3" s="103">
        <v>30040.93</v>
      </c>
      <c r="BG3" s="103">
        <v>29705.73</v>
      </c>
      <c r="BH3" s="103">
        <v>31259.82</v>
      </c>
      <c r="BI3" s="103">
        <v>32082.55</v>
      </c>
      <c r="BJ3" s="103">
        <v>34367.96</v>
      </c>
      <c r="BK3" s="103">
        <v>33910.870000000003</v>
      </c>
      <c r="BL3" s="103">
        <v>36196.269999999997</v>
      </c>
      <c r="BM3" s="103">
        <v>38024.589999999997</v>
      </c>
      <c r="BN3" s="103">
        <v>23306.53</v>
      </c>
      <c r="BO3" s="103">
        <v>24037.84</v>
      </c>
      <c r="BP3" s="103">
        <v>34662.03</v>
      </c>
    </row>
    <row r="4" spans="1:68" x14ac:dyDescent="0.2">
      <c r="A4" s="102">
        <v>2</v>
      </c>
      <c r="B4" s="103">
        <v>13492.67</v>
      </c>
      <c r="C4" s="103">
        <v>13792.15</v>
      </c>
      <c r="D4" s="103">
        <v>14105.66</v>
      </c>
      <c r="E4" s="103">
        <v>14162.13</v>
      </c>
      <c r="F4" s="103">
        <v>14563.74</v>
      </c>
      <c r="G4" s="103">
        <v>14507.37</v>
      </c>
      <c r="H4" s="103">
        <v>14507.37</v>
      </c>
      <c r="I4" s="103">
        <v>14627.28</v>
      </c>
      <c r="J4" s="103">
        <v>14782.31</v>
      </c>
      <c r="K4" s="103">
        <v>15191.04</v>
      </c>
      <c r="L4" s="103">
        <v>15581.27</v>
      </c>
      <c r="M4" s="103">
        <v>15451.8</v>
      </c>
      <c r="N4" s="103">
        <v>15656.16</v>
      </c>
      <c r="O4" s="103">
        <v>15701.28</v>
      </c>
      <c r="P4" s="103">
        <v>15835.71</v>
      </c>
      <c r="Q4" s="103">
        <v>15970.17</v>
      </c>
      <c r="R4" s="103">
        <v>15925.35</v>
      </c>
      <c r="S4" s="103">
        <v>15925.35</v>
      </c>
      <c r="T4" s="103">
        <v>16149.49</v>
      </c>
      <c r="U4" s="103">
        <v>16508.02</v>
      </c>
      <c r="V4" s="103">
        <v>16508.02</v>
      </c>
      <c r="W4" s="103">
        <v>16552.84</v>
      </c>
      <c r="X4" s="103">
        <v>16882.32</v>
      </c>
      <c r="Y4" s="103">
        <v>16956.21</v>
      </c>
      <c r="Z4" s="103">
        <v>17180.29</v>
      </c>
      <c r="AA4" s="103">
        <v>15133.11</v>
      </c>
      <c r="AB4" s="103">
        <v>17404.43</v>
      </c>
      <c r="AC4" s="103">
        <v>17464.2</v>
      </c>
      <c r="AD4" s="103">
        <v>17837.72</v>
      </c>
      <c r="AE4" s="103">
        <v>17837.72</v>
      </c>
      <c r="AF4" s="103">
        <v>18375.55</v>
      </c>
      <c r="AG4" s="103">
        <v>17807.8</v>
      </c>
      <c r="AH4" s="103">
        <v>18524.91</v>
      </c>
      <c r="AI4" s="103">
        <v>18435.3</v>
      </c>
      <c r="AJ4" s="103">
        <v>19107.580000000002</v>
      </c>
      <c r="AK4" s="103">
        <v>19909.02</v>
      </c>
      <c r="AL4" s="103">
        <v>19909.02</v>
      </c>
      <c r="AM4" s="103">
        <v>19604.310000000001</v>
      </c>
      <c r="AN4" s="103">
        <v>19878.53</v>
      </c>
      <c r="AO4" s="103">
        <v>20625.34</v>
      </c>
      <c r="AP4" s="103">
        <v>20609.89</v>
      </c>
      <c r="AQ4" s="103">
        <v>20472.759999999998</v>
      </c>
      <c r="AR4" s="103">
        <v>21798.29</v>
      </c>
      <c r="AS4" s="103">
        <v>22072.32</v>
      </c>
      <c r="AT4" s="103">
        <v>22288.06</v>
      </c>
      <c r="AU4" s="103">
        <v>22392.32</v>
      </c>
      <c r="AV4" s="103">
        <v>23489.55</v>
      </c>
      <c r="AW4" s="103">
        <v>23306.85</v>
      </c>
      <c r="AX4" s="103">
        <v>22666.81</v>
      </c>
      <c r="AY4" s="103">
        <v>23775.89</v>
      </c>
      <c r="AZ4" s="103">
        <v>23580.95</v>
      </c>
      <c r="BA4" s="103">
        <v>24860.720000000001</v>
      </c>
      <c r="BB4" s="103">
        <v>27648.9</v>
      </c>
      <c r="BC4" s="103">
        <v>27283.26</v>
      </c>
      <c r="BD4" s="103">
        <v>28060.21</v>
      </c>
      <c r="BE4" s="103">
        <v>28060.21</v>
      </c>
      <c r="BF4" s="103">
        <v>30040.93</v>
      </c>
      <c r="BG4" s="103">
        <v>31077</v>
      </c>
      <c r="BH4" s="103">
        <v>31259.82</v>
      </c>
      <c r="BI4" s="103">
        <v>33453.800000000003</v>
      </c>
      <c r="BJ4" s="103">
        <v>34367.96</v>
      </c>
      <c r="BK4" s="103">
        <v>35282.089999999997</v>
      </c>
      <c r="BL4" s="103">
        <v>37567.54</v>
      </c>
      <c r="BM4" s="103">
        <v>39395.86</v>
      </c>
      <c r="BN4" s="103">
        <v>23306.53</v>
      </c>
      <c r="BO4" s="103">
        <v>24037.84</v>
      </c>
      <c r="BP4" s="103">
        <v>36026.61</v>
      </c>
    </row>
    <row r="5" spans="1:68" x14ac:dyDescent="0.2">
      <c r="A5" s="102">
        <v>3</v>
      </c>
      <c r="B5" s="103">
        <v>13563.17</v>
      </c>
      <c r="C5" s="103">
        <v>13922.57</v>
      </c>
      <c r="D5" s="103">
        <v>14239.57</v>
      </c>
      <c r="E5" s="103">
        <v>14232.63</v>
      </c>
      <c r="F5" s="103">
        <v>14641.29</v>
      </c>
      <c r="G5" s="103">
        <v>14641.26</v>
      </c>
      <c r="H5" s="103">
        <v>14641.26</v>
      </c>
      <c r="I5" s="103">
        <v>14768.26</v>
      </c>
      <c r="J5" s="103">
        <v>14923.29</v>
      </c>
      <c r="K5" s="103">
        <v>15332.02</v>
      </c>
      <c r="L5" s="103">
        <v>15711.05</v>
      </c>
      <c r="M5" s="103">
        <v>15592.78</v>
      </c>
      <c r="N5" s="103">
        <v>15797.11</v>
      </c>
      <c r="O5" s="103">
        <v>15970.22</v>
      </c>
      <c r="P5" s="103">
        <v>16104.68</v>
      </c>
      <c r="Q5" s="103">
        <v>16239.11</v>
      </c>
      <c r="R5" s="103">
        <v>16194.31</v>
      </c>
      <c r="S5" s="103">
        <v>16194.31</v>
      </c>
      <c r="T5" s="103">
        <v>16418.43</v>
      </c>
      <c r="U5" s="103">
        <v>16776.96</v>
      </c>
      <c r="V5" s="103">
        <v>16776.96</v>
      </c>
      <c r="W5" s="103">
        <v>16821.78</v>
      </c>
      <c r="X5" s="103">
        <v>16959.86</v>
      </c>
      <c r="Y5" s="103">
        <v>17225.13</v>
      </c>
      <c r="Z5" s="103">
        <v>17449.27</v>
      </c>
      <c r="AA5" s="103">
        <v>15262.88</v>
      </c>
      <c r="AB5" s="103">
        <v>17673.37</v>
      </c>
      <c r="AC5" s="103">
        <v>17733.11</v>
      </c>
      <c r="AD5" s="103">
        <v>18375.55</v>
      </c>
      <c r="AE5" s="103">
        <v>18375.55</v>
      </c>
      <c r="AF5" s="103">
        <v>18913.38</v>
      </c>
      <c r="AG5" s="103">
        <v>18076.77</v>
      </c>
      <c r="AH5" s="103">
        <v>18793.87</v>
      </c>
      <c r="AI5" s="103">
        <v>18704.240000000002</v>
      </c>
      <c r="AJ5" s="103">
        <v>19376.57</v>
      </c>
      <c r="AK5" s="103">
        <v>20457.490000000002</v>
      </c>
      <c r="AL5" s="103">
        <v>20457.490000000002</v>
      </c>
      <c r="AM5" s="103">
        <v>19969.96</v>
      </c>
      <c r="AN5" s="103">
        <v>20152.830000000002</v>
      </c>
      <c r="AO5" s="103">
        <v>21356.67</v>
      </c>
      <c r="AP5" s="103">
        <v>20884.189999999999</v>
      </c>
      <c r="AQ5" s="103">
        <v>20747.05</v>
      </c>
      <c r="AR5" s="103">
        <v>22346.76</v>
      </c>
      <c r="AS5" s="103">
        <v>22620.799999999999</v>
      </c>
      <c r="AT5" s="103">
        <v>22908.46</v>
      </c>
      <c r="AU5" s="103">
        <v>23123.66</v>
      </c>
      <c r="AV5" s="103">
        <v>24472.3</v>
      </c>
      <c r="AW5" s="103">
        <v>24038.19</v>
      </c>
      <c r="AX5" s="103">
        <v>22941.06</v>
      </c>
      <c r="AY5" s="103">
        <v>24739.35</v>
      </c>
      <c r="AZ5" s="103">
        <v>23855.24</v>
      </c>
      <c r="BA5" s="103">
        <v>25843.47</v>
      </c>
      <c r="BB5" s="103">
        <v>27648.9</v>
      </c>
      <c r="BC5" s="103">
        <v>28265.98</v>
      </c>
      <c r="BD5" s="103">
        <v>29042.959999999999</v>
      </c>
      <c r="BE5" s="103">
        <v>29180.07</v>
      </c>
      <c r="BF5" s="103">
        <v>31023.68</v>
      </c>
      <c r="BG5" s="103">
        <v>31077</v>
      </c>
      <c r="BH5" s="103">
        <v>32379.65</v>
      </c>
      <c r="BI5" s="103">
        <v>33453.800000000003</v>
      </c>
      <c r="BJ5" s="103">
        <v>35739.21</v>
      </c>
      <c r="BK5" s="103">
        <v>35282.089999999997</v>
      </c>
      <c r="BL5" s="103">
        <v>37567.54</v>
      </c>
      <c r="BM5" s="103">
        <v>39395.86</v>
      </c>
      <c r="BN5" s="103">
        <v>24037.86</v>
      </c>
      <c r="BO5" s="103">
        <v>24769.17</v>
      </c>
      <c r="BP5" s="103">
        <v>36026.61</v>
      </c>
    </row>
    <row r="6" spans="1:68" x14ac:dyDescent="0.2">
      <c r="A6" s="102">
        <v>4</v>
      </c>
      <c r="B6" s="103">
        <v>13633.67</v>
      </c>
      <c r="C6" s="103">
        <v>14052.96</v>
      </c>
      <c r="D6" s="103">
        <v>14373.44</v>
      </c>
      <c r="E6" s="103">
        <v>14303.13</v>
      </c>
      <c r="F6" s="103">
        <v>14718.78</v>
      </c>
      <c r="G6" s="103">
        <v>14775.12</v>
      </c>
      <c r="H6" s="103">
        <v>14775.12</v>
      </c>
      <c r="I6" s="103">
        <v>14909.23</v>
      </c>
      <c r="J6" s="103">
        <v>15064.24</v>
      </c>
      <c r="K6" s="103">
        <v>15473.02</v>
      </c>
      <c r="L6" s="103">
        <v>15840.84</v>
      </c>
      <c r="M6" s="103">
        <v>15733.78</v>
      </c>
      <c r="N6" s="103">
        <v>15938.09</v>
      </c>
      <c r="O6" s="103">
        <v>15970.22</v>
      </c>
      <c r="P6" s="103">
        <v>16104.68</v>
      </c>
      <c r="Q6" s="103">
        <v>16239.11</v>
      </c>
      <c r="R6" s="103">
        <v>16194.31</v>
      </c>
      <c r="S6" s="103">
        <v>16194.31</v>
      </c>
      <c r="T6" s="103">
        <v>16418.43</v>
      </c>
      <c r="U6" s="103">
        <v>16776.96</v>
      </c>
      <c r="V6" s="103">
        <v>16776.96</v>
      </c>
      <c r="W6" s="103">
        <v>16821.78</v>
      </c>
      <c r="X6" s="103">
        <v>17037.349999999999</v>
      </c>
      <c r="Y6" s="103">
        <v>17225.13</v>
      </c>
      <c r="Z6" s="103">
        <v>17449.27</v>
      </c>
      <c r="AA6" s="103">
        <v>15392.65</v>
      </c>
      <c r="AB6" s="103">
        <v>17673.37</v>
      </c>
      <c r="AC6" s="103">
        <v>17733.11</v>
      </c>
      <c r="AD6" s="103">
        <v>18375.55</v>
      </c>
      <c r="AE6" s="103">
        <v>18375.55</v>
      </c>
      <c r="AF6" s="103">
        <v>18913.38</v>
      </c>
      <c r="AG6" s="103">
        <v>18076.77</v>
      </c>
      <c r="AH6" s="103">
        <v>18793.87</v>
      </c>
      <c r="AI6" s="103">
        <v>18704.240000000002</v>
      </c>
      <c r="AJ6" s="103">
        <v>19376.57</v>
      </c>
      <c r="AK6" s="103">
        <v>20457.490000000002</v>
      </c>
      <c r="AL6" s="103">
        <v>20457.490000000002</v>
      </c>
      <c r="AM6" s="103">
        <v>19969.96</v>
      </c>
      <c r="AN6" s="103">
        <v>20152.830000000002</v>
      </c>
      <c r="AO6" s="103">
        <v>21356.67</v>
      </c>
      <c r="AP6" s="103">
        <v>20884.189999999999</v>
      </c>
      <c r="AQ6" s="103">
        <v>20747.05</v>
      </c>
      <c r="AR6" s="103">
        <v>22346.76</v>
      </c>
      <c r="AS6" s="103">
        <v>22620.799999999999</v>
      </c>
      <c r="AT6" s="103">
        <v>22908.46</v>
      </c>
      <c r="AU6" s="103">
        <v>23123.66</v>
      </c>
      <c r="AV6" s="103">
        <v>24472.3</v>
      </c>
      <c r="AW6" s="103">
        <v>24038.19</v>
      </c>
      <c r="AX6" s="103">
        <v>22941.06</v>
      </c>
      <c r="AY6" s="103">
        <v>24739.35</v>
      </c>
      <c r="AZ6" s="103">
        <v>23855.24</v>
      </c>
      <c r="BA6" s="103">
        <v>25843.47</v>
      </c>
      <c r="BB6" s="103">
        <v>29020.15</v>
      </c>
      <c r="BC6" s="103">
        <v>28265.98</v>
      </c>
      <c r="BD6" s="103">
        <v>29042.959999999999</v>
      </c>
      <c r="BE6" s="103">
        <v>29180.07</v>
      </c>
      <c r="BF6" s="103">
        <v>31023.68</v>
      </c>
      <c r="BG6" s="103">
        <v>32448.27</v>
      </c>
      <c r="BH6" s="103">
        <v>32379.65</v>
      </c>
      <c r="BI6" s="103">
        <v>34825.1</v>
      </c>
      <c r="BJ6" s="103">
        <v>35739.21</v>
      </c>
      <c r="BK6" s="103">
        <v>36653.39</v>
      </c>
      <c r="BL6" s="103">
        <v>38938.82</v>
      </c>
      <c r="BM6" s="103">
        <v>40767.11</v>
      </c>
      <c r="BN6" s="103">
        <v>24037.86</v>
      </c>
      <c r="BO6" s="103">
        <v>24769.17</v>
      </c>
      <c r="BP6" s="103">
        <v>37391.17</v>
      </c>
    </row>
    <row r="7" spans="1:68" x14ac:dyDescent="0.2">
      <c r="A7" s="102">
        <v>5</v>
      </c>
      <c r="B7" s="103">
        <v>13704.17</v>
      </c>
      <c r="C7" s="103">
        <v>14183.38</v>
      </c>
      <c r="D7" s="103">
        <v>14507.3</v>
      </c>
      <c r="E7" s="103">
        <v>14373.64</v>
      </c>
      <c r="F7" s="103">
        <v>14796.32</v>
      </c>
      <c r="G7" s="103">
        <v>14908.99</v>
      </c>
      <c r="H7" s="103">
        <v>14908.99</v>
      </c>
      <c r="I7" s="103">
        <v>15050.21</v>
      </c>
      <c r="J7" s="103">
        <v>15205.24</v>
      </c>
      <c r="K7" s="103">
        <v>15614</v>
      </c>
      <c r="L7" s="103">
        <v>15970.64</v>
      </c>
      <c r="M7" s="103">
        <v>15874.75</v>
      </c>
      <c r="N7" s="103">
        <v>16079.09</v>
      </c>
      <c r="O7" s="103">
        <v>16328.77</v>
      </c>
      <c r="P7" s="103">
        <v>16463.23</v>
      </c>
      <c r="Q7" s="103">
        <v>16597.689999999999</v>
      </c>
      <c r="R7" s="103">
        <v>16463.28</v>
      </c>
      <c r="S7" s="103">
        <v>16463.28</v>
      </c>
      <c r="T7" s="103">
        <v>16776.96</v>
      </c>
      <c r="U7" s="103">
        <v>17135.52</v>
      </c>
      <c r="V7" s="103">
        <v>17135.52</v>
      </c>
      <c r="W7" s="103">
        <v>17090.77</v>
      </c>
      <c r="X7" s="103">
        <v>17114.84</v>
      </c>
      <c r="Y7" s="103">
        <v>17583.73</v>
      </c>
      <c r="Z7" s="103">
        <v>17718.189999999999</v>
      </c>
      <c r="AA7" s="103">
        <v>15522.45</v>
      </c>
      <c r="AB7" s="103">
        <v>18031.95</v>
      </c>
      <c r="AC7" s="103">
        <v>18002.099999999999</v>
      </c>
      <c r="AD7" s="103">
        <v>18913.38</v>
      </c>
      <c r="AE7" s="103">
        <v>18913.38</v>
      </c>
      <c r="AF7" s="103">
        <v>21554.49</v>
      </c>
      <c r="AG7" s="103">
        <v>18345.71</v>
      </c>
      <c r="AH7" s="103">
        <v>19152.400000000001</v>
      </c>
      <c r="AI7" s="103">
        <v>18973.18</v>
      </c>
      <c r="AJ7" s="103">
        <v>19741.400000000001</v>
      </c>
      <c r="AK7" s="103">
        <v>21005.95</v>
      </c>
      <c r="AL7" s="103">
        <v>21005.95</v>
      </c>
      <c r="AM7" s="103">
        <v>20701.29</v>
      </c>
      <c r="AN7" s="103">
        <v>20518.47</v>
      </c>
      <c r="AO7" s="103">
        <v>22088.06</v>
      </c>
      <c r="AP7" s="103">
        <v>21249.8</v>
      </c>
      <c r="AQ7" s="103">
        <v>21021.35</v>
      </c>
      <c r="AR7" s="103">
        <v>22895.25</v>
      </c>
      <c r="AS7" s="103">
        <v>23169.27</v>
      </c>
      <c r="AT7" s="103">
        <v>23528.84</v>
      </c>
      <c r="AU7" s="103">
        <v>23855.02</v>
      </c>
      <c r="AV7" s="103">
        <v>25455.02</v>
      </c>
      <c r="AW7" s="103">
        <v>24769.55</v>
      </c>
      <c r="AX7" s="103">
        <v>23306.7</v>
      </c>
      <c r="AY7" s="103">
        <v>26216.87</v>
      </c>
      <c r="AZ7" s="103">
        <v>24220.86</v>
      </c>
      <c r="BA7" s="103">
        <v>26826.19</v>
      </c>
      <c r="BB7" s="103">
        <v>29020.15</v>
      </c>
      <c r="BC7" s="103">
        <v>29248.73</v>
      </c>
      <c r="BD7" s="103">
        <v>30025.71</v>
      </c>
      <c r="BE7" s="103">
        <v>30299.9</v>
      </c>
      <c r="BF7" s="103">
        <v>32006.400000000001</v>
      </c>
      <c r="BG7" s="103">
        <v>32448.27</v>
      </c>
      <c r="BH7" s="103">
        <v>33499.49</v>
      </c>
      <c r="BI7" s="103">
        <v>34825.1</v>
      </c>
      <c r="BJ7" s="103">
        <v>37110.5</v>
      </c>
      <c r="BK7" s="103">
        <v>36653.39</v>
      </c>
      <c r="BL7" s="103">
        <v>38938.82</v>
      </c>
      <c r="BM7" s="103">
        <v>40767.11</v>
      </c>
      <c r="BN7" s="103">
        <v>24769.200000000001</v>
      </c>
      <c r="BO7" s="103">
        <v>25500.560000000001</v>
      </c>
      <c r="BP7" s="103">
        <v>37391.17</v>
      </c>
    </row>
    <row r="8" spans="1:68" x14ac:dyDescent="0.2">
      <c r="A8" s="102">
        <v>6</v>
      </c>
      <c r="B8" s="103">
        <v>13774.65</v>
      </c>
      <c r="C8" s="103">
        <v>14313.82</v>
      </c>
      <c r="D8" s="103">
        <v>14641.19</v>
      </c>
      <c r="E8" s="103">
        <v>14444.16</v>
      </c>
      <c r="F8" s="103">
        <v>14873.81</v>
      </c>
      <c r="G8" s="103">
        <v>15042.9</v>
      </c>
      <c r="H8" s="103">
        <v>15042.9</v>
      </c>
      <c r="I8" s="103">
        <v>15191.19</v>
      </c>
      <c r="J8" s="103">
        <v>15346.22</v>
      </c>
      <c r="K8" s="103">
        <v>15754.97</v>
      </c>
      <c r="L8" s="103">
        <v>16284.35</v>
      </c>
      <c r="M8" s="103">
        <v>16015.73</v>
      </c>
      <c r="N8" s="103">
        <v>16220.07</v>
      </c>
      <c r="O8" s="103">
        <v>16328.77</v>
      </c>
      <c r="P8" s="103">
        <v>16463.23</v>
      </c>
      <c r="Q8" s="103">
        <v>16597.689999999999</v>
      </c>
      <c r="R8" s="103">
        <v>16463.28</v>
      </c>
      <c r="S8" s="103">
        <v>16463.28</v>
      </c>
      <c r="T8" s="103">
        <v>16776.96</v>
      </c>
      <c r="U8" s="103">
        <v>17135.52</v>
      </c>
      <c r="V8" s="103">
        <v>17135.52</v>
      </c>
      <c r="W8" s="103">
        <v>17090.77</v>
      </c>
      <c r="X8" s="103">
        <v>17192.38</v>
      </c>
      <c r="Y8" s="103">
        <v>17583.73</v>
      </c>
      <c r="Z8" s="103">
        <v>17718.189999999999</v>
      </c>
      <c r="AA8" s="103">
        <v>15836.18</v>
      </c>
      <c r="AB8" s="103">
        <v>18031.95</v>
      </c>
      <c r="AC8" s="103">
        <v>18002.099999999999</v>
      </c>
      <c r="AD8" s="103">
        <v>18913.38</v>
      </c>
      <c r="AE8" s="103">
        <v>18913.38</v>
      </c>
      <c r="AF8" s="103">
        <v>21554.49</v>
      </c>
      <c r="AG8" s="103">
        <v>18345.71</v>
      </c>
      <c r="AH8" s="103">
        <v>19152.400000000001</v>
      </c>
      <c r="AI8" s="103">
        <v>18973.18</v>
      </c>
      <c r="AJ8" s="103">
        <v>19741.400000000001</v>
      </c>
      <c r="AK8" s="103">
        <v>21005.95</v>
      </c>
      <c r="AL8" s="103">
        <v>21005.95</v>
      </c>
      <c r="AM8" s="103">
        <v>20701.29</v>
      </c>
      <c r="AN8" s="103">
        <v>20518.47</v>
      </c>
      <c r="AO8" s="103">
        <v>22088.06</v>
      </c>
      <c r="AP8" s="103">
        <v>21249.8</v>
      </c>
      <c r="AQ8" s="103">
        <v>21021.35</v>
      </c>
      <c r="AR8" s="103">
        <v>22895.25</v>
      </c>
      <c r="AS8" s="103">
        <v>23169.27</v>
      </c>
      <c r="AT8" s="103">
        <v>23528.84</v>
      </c>
      <c r="AU8" s="103">
        <v>23855.02</v>
      </c>
      <c r="AV8" s="103">
        <v>25455.02</v>
      </c>
      <c r="AW8" s="103">
        <v>24769.55</v>
      </c>
      <c r="AX8" s="103">
        <v>23306.7</v>
      </c>
      <c r="AY8" s="103">
        <v>26216.87</v>
      </c>
      <c r="AZ8" s="103">
        <v>24220.86</v>
      </c>
      <c r="BA8" s="103">
        <v>26826.19</v>
      </c>
      <c r="BB8" s="103">
        <v>30391.42</v>
      </c>
      <c r="BC8" s="103">
        <v>29248.73</v>
      </c>
      <c r="BD8" s="103">
        <v>30025.71</v>
      </c>
      <c r="BE8" s="103">
        <v>30299.9</v>
      </c>
      <c r="BF8" s="103">
        <v>32006.400000000001</v>
      </c>
      <c r="BG8" s="103">
        <v>33819.519999999997</v>
      </c>
      <c r="BH8" s="103">
        <v>33499.49</v>
      </c>
      <c r="BI8" s="103">
        <v>36196.370000000003</v>
      </c>
      <c r="BJ8" s="103">
        <v>37110.5</v>
      </c>
      <c r="BK8" s="103">
        <v>38024.639999999999</v>
      </c>
      <c r="BL8" s="103">
        <v>40310.07</v>
      </c>
      <c r="BM8" s="103">
        <v>42138.400000000001</v>
      </c>
      <c r="BN8" s="103">
        <v>24769.200000000001</v>
      </c>
      <c r="BO8" s="103">
        <v>25500.560000000001</v>
      </c>
      <c r="BP8" s="103">
        <v>38755.72</v>
      </c>
    </row>
    <row r="9" spans="1:68" x14ac:dyDescent="0.2">
      <c r="A9" s="102">
        <v>7</v>
      </c>
      <c r="B9" s="103">
        <v>13845.15</v>
      </c>
      <c r="C9" s="103">
        <v>14444.21</v>
      </c>
      <c r="D9" s="103">
        <v>14775.05</v>
      </c>
      <c r="E9" s="103">
        <v>14514.66</v>
      </c>
      <c r="F9" s="103">
        <v>14951.3</v>
      </c>
      <c r="G9" s="103">
        <v>15176.74</v>
      </c>
      <c r="H9" s="103">
        <v>15896</v>
      </c>
      <c r="I9" s="103">
        <v>15332.16</v>
      </c>
      <c r="J9" s="103">
        <v>15487.2</v>
      </c>
      <c r="K9" s="103">
        <v>15895.92</v>
      </c>
      <c r="L9" s="103">
        <v>16598.080000000002</v>
      </c>
      <c r="M9" s="103">
        <v>16156.73</v>
      </c>
      <c r="N9" s="103">
        <v>16361.05</v>
      </c>
      <c r="O9" s="103">
        <v>17045.93</v>
      </c>
      <c r="P9" s="103">
        <v>17180.310000000001</v>
      </c>
      <c r="Q9" s="103">
        <v>17314.79</v>
      </c>
      <c r="R9" s="103">
        <v>16732.189999999999</v>
      </c>
      <c r="S9" s="103">
        <v>18614.669999999998</v>
      </c>
      <c r="T9" s="103">
        <v>17494.12</v>
      </c>
      <c r="U9" s="103">
        <v>17852.650000000001</v>
      </c>
      <c r="V9" s="103">
        <v>19451.96</v>
      </c>
      <c r="W9" s="103">
        <v>17359.689999999999</v>
      </c>
      <c r="X9" s="103">
        <v>17269.87</v>
      </c>
      <c r="Y9" s="103">
        <v>18300.810000000001</v>
      </c>
      <c r="Z9" s="103">
        <v>17987.18</v>
      </c>
      <c r="AA9" s="103">
        <v>16149.89</v>
      </c>
      <c r="AB9" s="103">
        <v>18749.05</v>
      </c>
      <c r="AC9" s="103">
        <v>18271.02</v>
      </c>
      <c r="AD9" s="103">
        <v>19451.91</v>
      </c>
      <c r="AE9" s="103">
        <v>21554.49</v>
      </c>
      <c r="AF9" s="103">
        <v>22102.98</v>
      </c>
      <c r="AG9" s="103">
        <v>18614.650000000001</v>
      </c>
      <c r="AH9" s="103">
        <v>19878.560000000001</v>
      </c>
      <c r="AI9" s="103">
        <v>19242.14</v>
      </c>
      <c r="AJ9" s="103">
        <v>20472.759999999998</v>
      </c>
      <c r="AK9" s="103">
        <v>21554.44</v>
      </c>
      <c r="AL9" s="103">
        <v>23443.71</v>
      </c>
      <c r="AM9" s="103">
        <v>21432.63</v>
      </c>
      <c r="AN9" s="103">
        <v>21249.78</v>
      </c>
      <c r="AO9" s="103">
        <v>22819.39</v>
      </c>
      <c r="AP9" s="103">
        <v>21981.14</v>
      </c>
      <c r="AQ9" s="103">
        <v>21295.62</v>
      </c>
      <c r="AR9" s="103">
        <v>23443.71</v>
      </c>
      <c r="AS9" s="103">
        <v>23717.78</v>
      </c>
      <c r="AT9" s="103">
        <v>24149.24</v>
      </c>
      <c r="AU9" s="103">
        <v>24586.33</v>
      </c>
      <c r="AV9" s="103">
        <v>26437.77</v>
      </c>
      <c r="AW9" s="103">
        <v>25500.91</v>
      </c>
      <c r="AX9" s="103">
        <v>24038.04</v>
      </c>
      <c r="AY9" s="103">
        <v>27199.599999999999</v>
      </c>
      <c r="AZ9" s="103">
        <v>24952.240000000002</v>
      </c>
      <c r="BA9" s="103">
        <v>27808.94</v>
      </c>
      <c r="BB9" s="103">
        <v>30391.42</v>
      </c>
      <c r="BC9" s="103">
        <v>30231.46</v>
      </c>
      <c r="BD9" s="103">
        <v>31008.43</v>
      </c>
      <c r="BE9" s="103">
        <v>31419.759999999998</v>
      </c>
      <c r="BF9" s="103">
        <v>32989.120000000003</v>
      </c>
      <c r="BG9" s="103">
        <v>33819.519999999997</v>
      </c>
      <c r="BH9" s="103">
        <v>34619.370000000003</v>
      </c>
      <c r="BI9" s="103">
        <v>36196.370000000003</v>
      </c>
      <c r="BJ9" s="103">
        <v>38481.730000000003</v>
      </c>
      <c r="BK9" s="103">
        <v>38024.639999999999</v>
      </c>
      <c r="BL9" s="103">
        <v>40310.07</v>
      </c>
      <c r="BM9" s="103">
        <v>42138.400000000001</v>
      </c>
      <c r="BN9" s="103">
        <v>25500.58</v>
      </c>
      <c r="BO9" s="103">
        <v>26231.89</v>
      </c>
      <c r="BP9" s="103">
        <v>38755.72</v>
      </c>
    </row>
    <row r="10" spans="1:68" x14ac:dyDescent="0.2">
      <c r="A10" s="102">
        <v>8</v>
      </c>
      <c r="B10" s="103">
        <v>13915.65</v>
      </c>
      <c r="C10" s="103">
        <v>14574.63</v>
      </c>
      <c r="D10" s="103">
        <v>14908.91</v>
      </c>
      <c r="E10" s="103">
        <v>14585.16</v>
      </c>
      <c r="F10" s="103">
        <v>15028.84</v>
      </c>
      <c r="G10" s="103">
        <v>15310.62</v>
      </c>
      <c r="H10" s="103">
        <v>16036.98</v>
      </c>
      <c r="I10" s="103">
        <v>15473.17</v>
      </c>
      <c r="J10" s="103">
        <v>15628.17</v>
      </c>
      <c r="K10" s="103">
        <v>16036.93</v>
      </c>
      <c r="L10" s="103">
        <v>16911.77</v>
      </c>
      <c r="M10" s="103">
        <v>16297.71</v>
      </c>
      <c r="N10" s="103">
        <v>16502.05</v>
      </c>
      <c r="O10" s="103">
        <v>17045.93</v>
      </c>
      <c r="P10" s="103">
        <v>17180.310000000001</v>
      </c>
      <c r="Q10" s="103">
        <v>17314.79</v>
      </c>
      <c r="R10" s="103">
        <v>16732.189999999999</v>
      </c>
      <c r="S10" s="103">
        <v>18614.669999999998</v>
      </c>
      <c r="T10" s="103">
        <v>17494.12</v>
      </c>
      <c r="U10" s="103">
        <v>17852.650000000001</v>
      </c>
      <c r="V10" s="103">
        <v>19451.96</v>
      </c>
      <c r="W10" s="103">
        <v>17359.689999999999</v>
      </c>
      <c r="X10" s="103">
        <v>17347.419999999998</v>
      </c>
      <c r="Y10" s="103">
        <v>18300.810000000001</v>
      </c>
      <c r="Z10" s="103">
        <v>17987.18</v>
      </c>
      <c r="AA10" s="103">
        <v>16463.599999999999</v>
      </c>
      <c r="AB10" s="103">
        <v>18749.05</v>
      </c>
      <c r="AC10" s="103">
        <v>18271.02</v>
      </c>
      <c r="AD10" s="103">
        <v>19451.91</v>
      </c>
      <c r="AE10" s="103">
        <v>21554.49</v>
      </c>
      <c r="AF10" s="103">
        <v>22468.6</v>
      </c>
      <c r="AG10" s="103">
        <v>18614.650000000001</v>
      </c>
      <c r="AH10" s="103">
        <v>19878.560000000001</v>
      </c>
      <c r="AI10" s="103">
        <v>19242.14</v>
      </c>
      <c r="AJ10" s="103">
        <v>20472.759999999998</v>
      </c>
      <c r="AK10" s="103">
        <v>21554.44</v>
      </c>
      <c r="AL10" s="103">
        <v>23443.71</v>
      </c>
      <c r="AM10" s="103">
        <v>21432.63</v>
      </c>
      <c r="AN10" s="103">
        <v>21249.78</v>
      </c>
      <c r="AO10" s="103">
        <v>22819.39</v>
      </c>
      <c r="AP10" s="103">
        <v>21981.14</v>
      </c>
      <c r="AQ10" s="103">
        <v>21295.62</v>
      </c>
      <c r="AR10" s="103">
        <v>23443.71</v>
      </c>
      <c r="AS10" s="103">
        <v>23717.78</v>
      </c>
      <c r="AT10" s="103">
        <v>24149.24</v>
      </c>
      <c r="AU10" s="103">
        <v>24586.33</v>
      </c>
      <c r="AV10" s="103">
        <v>26437.77</v>
      </c>
      <c r="AW10" s="103">
        <v>25500.91</v>
      </c>
      <c r="AX10" s="103">
        <v>24038.04</v>
      </c>
      <c r="AY10" s="103">
        <v>27199.599999999999</v>
      </c>
      <c r="AZ10" s="103">
        <v>24952.240000000002</v>
      </c>
      <c r="BA10" s="103">
        <v>27808.94</v>
      </c>
      <c r="BB10" s="103">
        <v>31762.7</v>
      </c>
      <c r="BC10" s="103">
        <v>30231.46</v>
      </c>
      <c r="BD10" s="103">
        <v>31008.43</v>
      </c>
      <c r="BE10" s="103">
        <v>31419.759999999998</v>
      </c>
      <c r="BF10" s="103">
        <v>32989.120000000003</v>
      </c>
      <c r="BG10" s="103">
        <v>35190.79</v>
      </c>
      <c r="BH10" s="103">
        <v>34619.370000000003</v>
      </c>
      <c r="BI10" s="103">
        <v>37567.620000000003</v>
      </c>
      <c r="BJ10" s="103">
        <v>38481.730000000003</v>
      </c>
      <c r="BK10" s="103">
        <v>39395.910000000003</v>
      </c>
      <c r="BL10" s="103">
        <v>41681.339999999997</v>
      </c>
      <c r="BM10" s="103">
        <v>43509.63</v>
      </c>
      <c r="BN10" s="103">
        <v>25500.58</v>
      </c>
      <c r="BO10" s="103">
        <v>26231.89</v>
      </c>
      <c r="BP10" s="103">
        <v>40120.33</v>
      </c>
    </row>
    <row r="11" spans="1:68" x14ac:dyDescent="0.2">
      <c r="A11" s="102">
        <v>9</v>
      </c>
      <c r="B11" s="103">
        <v>13986.18</v>
      </c>
      <c r="C11" s="103">
        <v>14705.02</v>
      </c>
      <c r="D11" s="103">
        <v>15042.82</v>
      </c>
      <c r="E11" s="103">
        <v>14655.66</v>
      </c>
      <c r="F11" s="103">
        <v>15106.33</v>
      </c>
      <c r="G11" s="103">
        <v>15444.49</v>
      </c>
      <c r="H11" s="103">
        <v>16177.95</v>
      </c>
      <c r="I11" s="103">
        <v>15614.14</v>
      </c>
      <c r="J11" s="103">
        <v>15769.18</v>
      </c>
      <c r="K11" s="103">
        <v>16177.9</v>
      </c>
      <c r="L11" s="103">
        <v>17225.48</v>
      </c>
      <c r="M11" s="103">
        <v>16438.66</v>
      </c>
      <c r="N11" s="103">
        <v>16643.03</v>
      </c>
      <c r="O11" s="103">
        <v>17763.009999999998</v>
      </c>
      <c r="P11" s="103">
        <v>17897.47</v>
      </c>
      <c r="Q11" s="103">
        <v>18031.95</v>
      </c>
      <c r="R11" s="103">
        <v>17001.18</v>
      </c>
      <c r="S11" s="103">
        <v>18883.66</v>
      </c>
      <c r="T11" s="103">
        <v>18211.23</v>
      </c>
      <c r="U11" s="103">
        <v>18569.75</v>
      </c>
      <c r="V11" s="103">
        <v>20000.45</v>
      </c>
      <c r="W11" s="103">
        <v>17628.63</v>
      </c>
      <c r="X11" s="103">
        <v>17424.91</v>
      </c>
      <c r="Y11" s="103">
        <v>19017.95</v>
      </c>
      <c r="Z11" s="103">
        <v>18256.12</v>
      </c>
      <c r="AA11" s="103">
        <v>16777.29</v>
      </c>
      <c r="AB11" s="103">
        <v>19467.18</v>
      </c>
      <c r="AC11" s="103">
        <v>18539.98</v>
      </c>
      <c r="AD11" s="103">
        <v>20000.400000000001</v>
      </c>
      <c r="AE11" s="103">
        <v>22102.98</v>
      </c>
      <c r="AF11" s="103">
        <v>23017.09</v>
      </c>
      <c r="AG11" s="103">
        <v>18883.64</v>
      </c>
      <c r="AH11" s="103">
        <v>20609.89</v>
      </c>
      <c r="AI11" s="103">
        <v>19512.990000000002</v>
      </c>
      <c r="AJ11" s="103">
        <v>21204.12</v>
      </c>
      <c r="AK11" s="103">
        <v>22102.93</v>
      </c>
      <c r="AL11" s="103">
        <v>23992.18</v>
      </c>
      <c r="AM11" s="103">
        <v>22072.560000000001</v>
      </c>
      <c r="AN11" s="103">
        <v>21981.119999999999</v>
      </c>
      <c r="AO11" s="103">
        <v>23550.7</v>
      </c>
      <c r="AP11" s="103">
        <v>22712.5</v>
      </c>
      <c r="AQ11" s="103">
        <v>21569.93</v>
      </c>
      <c r="AR11" s="103">
        <v>23992.18</v>
      </c>
      <c r="AS11" s="103">
        <v>24266.25</v>
      </c>
      <c r="AT11" s="103">
        <v>24769.62</v>
      </c>
      <c r="AU11" s="103">
        <v>25317.69</v>
      </c>
      <c r="AV11" s="103">
        <v>27420.49</v>
      </c>
      <c r="AW11" s="103">
        <v>26232.240000000002</v>
      </c>
      <c r="AX11" s="103">
        <v>24769.4</v>
      </c>
      <c r="AY11" s="103">
        <v>28182.37</v>
      </c>
      <c r="AZ11" s="103">
        <v>25683.55</v>
      </c>
      <c r="BA11" s="103">
        <v>28791.67</v>
      </c>
      <c r="BB11" s="103">
        <v>31762.7</v>
      </c>
      <c r="BC11" s="103">
        <v>31214.21</v>
      </c>
      <c r="BD11" s="103">
        <v>31991.18</v>
      </c>
      <c r="BE11" s="103">
        <v>32539.59</v>
      </c>
      <c r="BF11" s="103">
        <v>33971.85</v>
      </c>
      <c r="BG11" s="103">
        <v>35190.79</v>
      </c>
      <c r="BH11" s="103">
        <v>35739.18</v>
      </c>
      <c r="BI11" s="103">
        <v>37567.620000000003</v>
      </c>
      <c r="BJ11" s="103">
        <v>39853.019999999997</v>
      </c>
      <c r="BK11" s="103">
        <v>39395.910000000003</v>
      </c>
      <c r="BL11" s="103">
        <v>41681.339999999997</v>
      </c>
      <c r="BM11" s="103">
        <v>43509.63</v>
      </c>
      <c r="BN11" s="103">
        <v>26231.919999999998</v>
      </c>
      <c r="BO11" s="103">
        <v>26963.23</v>
      </c>
      <c r="BP11" s="103">
        <v>40120.33</v>
      </c>
    </row>
    <row r="12" spans="1:68" x14ac:dyDescent="0.2">
      <c r="A12" s="102">
        <v>10</v>
      </c>
      <c r="B12" s="103">
        <v>14420.29</v>
      </c>
      <c r="C12" s="103">
        <v>15202.1</v>
      </c>
      <c r="D12" s="103">
        <v>15589.92</v>
      </c>
      <c r="E12" s="103">
        <v>15092.6</v>
      </c>
      <c r="F12" s="103">
        <v>15569.2</v>
      </c>
      <c r="G12" s="103">
        <v>15993.32</v>
      </c>
      <c r="H12" s="103">
        <v>16725.650000000001</v>
      </c>
      <c r="I12" s="103">
        <v>16165.34</v>
      </c>
      <c r="J12" s="103">
        <v>16322.25</v>
      </c>
      <c r="K12" s="103">
        <v>16725.599999999999</v>
      </c>
      <c r="L12" s="103">
        <v>17897.79</v>
      </c>
      <c r="M12" s="103">
        <v>16994.54</v>
      </c>
      <c r="N12" s="103">
        <v>17196.23</v>
      </c>
      <c r="O12" s="103">
        <v>18121.560000000001</v>
      </c>
      <c r="P12" s="103">
        <v>18256.02</v>
      </c>
      <c r="Q12" s="103">
        <v>18390.48</v>
      </c>
      <c r="R12" s="103">
        <v>17359.71</v>
      </c>
      <c r="S12" s="103">
        <v>19242.189999999999</v>
      </c>
      <c r="T12" s="103">
        <v>18569.75</v>
      </c>
      <c r="U12" s="103">
        <v>18928.330000000002</v>
      </c>
      <c r="V12" s="103">
        <v>20366.060000000001</v>
      </c>
      <c r="W12" s="103">
        <v>17987.2</v>
      </c>
      <c r="X12" s="103">
        <v>17884.919999999998</v>
      </c>
      <c r="Y12" s="103">
        <v>19376.52</v>
      </c>
      <c r="Z12" s="103">
        <v>18614.650000000001</v>
      </c>
      <c r="AA12" s="103">
        <v>17449.62</v>
      </c>
      <c r="AB12" s="103">
        <v>19832.8</v>
      </c>
      <c r="AC12" s="103">
        <v>18898.53</v>
      </c>
      <c r="AD12" s="103">
        <v>20366.009999999998</v>
      </c>
      <c r="AE12" s="103">
        <v>22468.6</v>
      </c>
      <c r="AF12" s="103">
        <v>23017.09</v>
      </c>
      <c r="AG12" s="103">
        <v>19242.16</v>
      </c>
      <c r="AH12" s="103">
        <v>20975.54</v>
      </c>
      <c r="AI12" s="103">
        <v>19878.63</v>
      </c>
      <c r="AJ12" s="103">
        <v>21569.759999999998</v>
      </c>
      <c r="AK12" s="103">
        <v>22468.55</v>
      </c>
      <c r="AL12" s="103">
        <v>24357.82</v>
      </c>
      <c r="AM12" s="103">
        <v>22346.83</v>
      </c>
      <c r="AN12" s="103">
        <v>22346.76</v>
      </c>
      <c r="AO12" s="103">
        <v>23916.35</v>
      </c>
      <c r="AP12" s="103">
        <v>23078.12</v>
      </c>
      <c r="AQ12" s="103">
        <v>21935.55</v>
      </c>
      <c r="AR12" s="103">
        <v>24357.82</v>
      </c>
      <c r="AS12" s="103">
        <v>24631.89</v>
      </c>
      <c r="AT12" s="103">
        <v>25135.26</v>
      </c>
      <c r="AU12" s="103">
        <v>25683.33</v>
      </c>
      <c r="AV12" s="103">
        <v>27786.14</v>
      </c>
      <c r="AW12" s="103">
        <v>26597.88</v>
      </c>
      <c r="AX12" s="103">
        <v>25135.040000000001</v>
      </c>
      <c r="AY12" s="103">
        <v>28547.99</v>
      </c>
      <c r="AZ12" s="103">
        <v>26049.200000000001</v>
      </c>
      <c r="BA12" s="103">
        <v>28791.67</v>
      </c>
      <c r="BB12" s="103">
        <v>33133.94</v>
      </c>
      <c r="BC12" s="103">
        <v>31214.21</v>
      </c>
      <c r="BD12" s="103">
        <v>31991.18</v>
      </c>
      <c r="BE12" s="103">
        <v>32539.59</v>
      </c>
      <c r="BF12" s="103">
        <v>33971.85</v>
      </c>
      <c r="BG12" s="103">
        <v>36562.089999999997</v>
      </c>
      <c r="BH12" s="103">
        <v>35739.18</v>
      </c>
      <c r="BI12" s="103">
        <v>38938.89</v>
      </c>
      <c r="BJ12" s="103">
        <v>39853.019999999997</v>
      </c>
      <c r="BK12" s="103">
        <v>40767.160000000003</v>
      </c>
      <c r="BL12" s="103">
        <v>43052.59</v>
      </c>
      <c r="BM12" s="103">
        <v>44880.92</v>
      </c>
      <c r="BN12" s="103">
        <v>26597.56</v>
      </c>
      <c r="BO12" s="103">
        <v>27328.87</v>
      </c>
      <c r="BP12" s="103">
        <v>41484.879999999997</v>
      </c>
    </row>
    <row r="13" spans="1:68" x14ac:dyDescent="0.2">
      <c r="A13" s="102">
        <v>11</v>
      </c>
      <c r="B13" s="103">
        <v>14490.76</v>
      </c>
      <c r="C13" s="103">
        <v>15360.65</v>
      </c>
      <c r="D13" s="103">
        <v>15752.05</v>
      </c>
      <c r="E13" s="103">
        <v>15163.1</v>
      </c>
      <c r="F13" s="103">
        <v>15646.72</v>
      </c>
      <c r="G13" s="103">
        <v>16155.44</v>
      </c>
      <c r="H13" s="103">
        <v>16894.759999999998</v>
      </c>
      <c r="I13" s="103">
        <v>16334.45</v>
      </c>
      <c r="J13" s="103">
        <v>16491.32</v>
      </c>
      <c r="K13" s="103">
        <v>16894.71</v>
      </c>
      <c r="L13" s="103">
        <v>18211.5</v>
      </c>
      <c r="M13" s="103">
        <v>17163.650000000001</v>
      </c>
      <c r="N13" s="103">
        <v>17365.29</v>
      </c>
      <c r="O13" s="103">
        <v>18749.05</v>
      </c>
      <c r="P13" s="103">
        <v>18883.509999999998</v>
      </c>
      <c r="Q13" s="103">
        <v>19017.95</v>
      </c>
      <c r="R13" s="103">
        <v>17718.259999999998</v>
      </c>
      <c r="S13" s="103">
        <v>19604.36</v>
      </c>
      <c r="T13" s="103">
        <v>19197.25</v>
      </c>
      <c r="U13" s="103">
        <v>19558.599999999999</v>
      </c>
      <c r="V13" s="103">
        <v>20914.53</v>
      </c>
      <c r="W13" s="103">
        <v>18345.73</v>
      </c>
      <c r="X13" s="103">
        <v>17962.46</v>
      </c>
      <c r="Y13" s="103">
        <v>20015.64</v>
      </c>
      <c r="Z13" s="103">
        <v>18973.23</v>
      </c>
      <c r="AA13" s="103">
        <v>17763.330000000002</v>
      </c>
      <c r="AB13" s="103">
        <v>20472.73</v>
      </c>
      <c r="AC13" s="103">
        <v>19257.09</v>
      </c>
      <c r="AD13" s="103">
        <v>20914.48</v>
      </c>
      <c r="AE13" s="103">
        <v>23017.09</v>
      </c>
      <c r="AF13" s="103">
        <v>23565.55</v>
      </c>
      <c r="AG13" s="103">
        <v>19604.34</v>
      </c>
      <c r="AH13" s="103">
        <v>21615.45</v>
      </c>
      <c r="AI13" s="103">
        <v>20244.25</v>
      </c>
      <c r="AJ13" s="103">
        <v>22209.65</v>
      </c>
      <c r="AK13" s="103">
        <v>23017.040000000001</v>
      </c>
      <c r="AL13" s="103">
        <v>24906.31</v>
      </c>
      <c r="AM13" s="103">
        <v>22986.77</v>
      </c>
      <c r="AN13" s="103">
        <v>22986.7</v>
      </c>
      <c r="AO13" s="103">
        <v>24647.68</v>
      </c>
      <c r="AP13" s="103">
        <v>23718.06</v>
      </c>
      <c r="AQ13" s="103">
        <v>22301.200000000001</v>
      </c>
      <c r="AR13" s="103">
        <v>24906.31</v>
      </c>
      <c r="AS13" s="103">
        <v>25180.35</v>
      </c>
      <c r="AT13" s="103">
        <v>25755.64</v>
      </c>
      <c r="AU13" s="103">
        <v>26414.67</v>
      </c>
      <c r="AV13" s="103">
        <v>28768.89</v>
      </c>
      <c r="AW13" s="103">
        <v>27329.22</v>
      </c>
      <c r="AX13" s="103">
        <v>25774.95</v>
      </c>
      <c r="AY13" s="103">
        <v>29530.71</v>
      </c>
      <c r="AZ13" s="103">
        <v>26689.11</v>
      </c>
      <c r="BA13" s="103">
        <v>29774.42</v>
      </c>
      <c r="BB13" s="103">
        <v>33133.94</v>
      </c>
      <c r="BC13" s="103">
        <v>32196.93</v>
      </c>
      <c r="BD13" s="103">
        <v>32973.9</v>
      </c>
      <c r="BE13" s="103">
        <v>33659.449999999997</v>
      </c>
      <c r="BF13" s="103">
        <v>34954.6</v>
      </c>
      <c r="BG13" s="103">
        <v>36562.089999999997</v>
      </c>
      <c r="BH13" s="103">
        <v>36859.040000000001</v>
      </c>
      <c r="BI13" s="103">
        <v>38938.89</v>
      </c>
      <c r="BJ13" s="103">
        <v>41224.300000000003</v>
      </c>
      <c r="BK13" s="103">
        <v>40767.160000000003</v>
      </c>
      <c r="BL13" s="103">
        <v>43052.59</v>
      </c>
      <c r="BM13" s="103">
        <v>44880.92</v>
      </c>
      <c r="BN13" s="103">
        <v>27328.9</v>
      </c>
      <c r="BO13" s="103">
        <v>28060.18</v>
      </c>
      <c r="BP13" s="103">
        <v>41484.879999999997</v>
      </c>
    </row>
    <row r="14" spans="1:68" x14ac:dyDescent="0.2">
      <c r="A14" s="102">
        <v>12</v>
      </c>
      <c r="B14" s="103">
        <v>14561.27</v>
      </c>
      <c r="C14" s="103">
        <v>15519.18</v>
      </c>
      <c r="D14" s="103">
        <v>15914.17</v>
      </c>
      <c r="E14" s="103">
        <v>15233.6</v>
      </c>
      <c r="F14" s="103">
        <v>15724.23</v>
      </c>
      <c r="G14" s="103">
        <v>16317.54</v>
      </c>
      <c r="H14" s="103">
        <v>17063.87</v>
      </c>
      <c r="I14" s="103">
        <v>16503.560000000001</v>
      </c>
      <c r="J14" s="103">
        <v>16660.45</v>
      </c>
      <c r="K14" s="103">
        <v>17063.830000000002</v>
      </c>
      <c r="L14" s="103">
        <v>18525.23</v>
      </c>
      <c r="M14" s="103">
        <v>17332.759999999998</v>
      </c>
      <c r="N14" s="103">
        <v>17534.43</v>
      </c>
      <c r="O14" s="103">
        <v>18749.05</v>
      </c>
      <c r="P14" s="103">
        <v>18883.509999999998</v>
      </c>
      <c r="Q14" s="103">
        <v>19017.95</v>
      </c>
      <c r="R14" s="103">
        <v>17718.259999999998</v>
      </c>
      <c r="S14" s="103">
        <v>19604.36</v>
      </c>
      <c r="T14" s="103">
        <v>19197.25</v>
      </c>
      <c r="U14" s="103">
        <v>19558.599999999999</v>
      </c>
      <c r="V14" s="103">
        <v>20914.53</v>
      </c>
      <c r="W14" s="103">
        <v>18345.73</v>
      </c>
      <c r="X14" s="103">
        <v>18039.96</v>
      </c>
      <c r="Y14" s="103">
        <v>20015.64</v>
      </c>
      <c r="Z14" s="103">
        <v>18973.23</v>
      </c>
      <c r="AA14" s="103">
        <v>18077.07</v>
      </c>
      <c r="AB14" s="103">
        <v>20472.73</v>
      </c>
      <c r="AC14" s="103">
        <v>19257.09</v>
      </c>
      <c r="AD14" s="103">
        <v>20914.48</v>
      </c>
      <c r="AE14" s="103">
        <v>23017.09</v>
      </c>
      <c r="AF14" s="103">
        <v>23565.55</v>
      </c>
      <c r="AG14" s="103">
        <v>19604.34</v>
      </c>
      <c r="AH14" s="103">
        <v>21615.45</v>
      </c>
      <c r="AI14" s="103">
        <v>20244.25</v>
      </c>
      <c r="AJ14" s="103">
        <v>22209.65</v>
      </c>
      <c r="AK14" s="103">
        <v>23017.040000000001</v>
      </c>
      <c r="AL14" s="103">
        <v>24906.31</v>
      </c>
      <c r="AM14" s="103">
        <v>22986.77</v>
      </c>
      <c r="AN14" s="103">
        <v>22986.7</v>
      </c>
      <c r="AO14" s="103">
        <v>24647.68</v>
      </c>
      <c r="AP14" s="103">
        <v>23718.06</v>
      </c>
      <c r="AQ14" s="103">
        <v>22301.200000000001</v>
      </c>
      <c r="AR14" s="103">
        <v>24906.31</v>
      </c>
      <c r="AS14" s="103">
        <v>25180.35</v>
      </c>
      <c r="AT14" s="103">
        <v>25755.64</v>
      </c>
      <c r="AU14" s="103">
        <v>26414.67</v>
      </c>
      <c r="AV14" s="103">
        <v>28768.89</v>
      </c>
      <c r="AW14" s="103">
        <v>27329.22</v>
      </c>
      <c r="AX14" s="103">
        <v>25774.95</v>
      </c>
      <c r="AY14" s="103">
        <v>29530.71</v>
      </c>
      <c r="AZ14" s="103">
        <v>26689.11</v>
      </c>
      <c r="BA14" s="103">
        <v>29774.42</v>
      </c>
      <c r="BB14" s="103">
        <v>34505.22</v>
      </c>
      <c r="BC14" s="103">
        <v>32196.93</v>
      </c>
      <c r="BD14" s="103">
        <v>32973.9</v>
      </c>
      <c r="BE14" s="103">
        <v>33659.449999999997</v>
      </c>
      <c r="BF14" s="103">
        <v>34954.6</v>
      </c>
      <c r="BG14" s="103">
        <v>37933.31</v>
      </c>
      <c r="BH14" s="103">
        <v>36859.040000000001</v>
      </c>
      <c r="BI14" s="103">
        <v>40310.14</v>
      </c>
      <c r="BJ14" s="103">
        <v>41224.300000000003</v>
      </c>
      <c r="BK14" s="103">
        <v>42138.45</v>
      </c>
      <c r="BL14" s="103">
        <v>44423.88</v>
      </c>
      <c r="BM14" s="103">
        <v>46252.2</v>
      </c>
      <c r="BN14" s="103">
        <v>27328.9</v>
      </c>
      <c r="BO14" s="103">
        <v>28060.18</v>
      </c>
      <c r="BP14" s="103">
        <v>42849.440000000002</v>
      </c>
    </row>
    <row r="15" spans="1:68" x14ac:dyDescent="0.2">
      <c r="A15" s="102">
        <v>13</v>
      </c>
      <c r="B15" s="103">
        <v>14631.79</v>
      </c>
      <c r="C15" s="103">
        <v>15677.7</v>
      </c>
      <c r="D15" s="103">
        <v>16076.24</v>
      </c>
      <c r="E15" s="103">
        <v>15304.1</v>
      </c>
      <c r="F15" s="103">
        <v>15801.72</v>
      </c>
      <c r="G15" s="103">
        <v>16479.64</v>
      </c>
      <c r="H15" s="103">
        <v>17232.96</v>
      </c>
      <c r="I15" s="103">
        <v>16672.7</v>
      </c>
      <c r="J15" s="103">
        <v>16829.57</v>
      </c>
      <c r="K15" s="103">
        <v>17232.91</v>
      </c>
      <c r="L15" s="103">
        <v>18838.939999999999</v>
      </c>
      <c r="M15" s="103">
        <v>17501.88</v>
      </c>
      <c r="N15" s="103">
        <v>17703.509999999998</v>
      </c>
      <c r="O15" s="103">
        <v>19376.55</v>
      </c>
      <c r="P15" s="103">
        <v>19512.89</v>
      </c>
      <c r="Q15" s="103">
        <v>19650</v>
      </c>
      <c r="R15" s="103">
        <v>18076.82</v>
      </c>
      <c r="S15" s="103">
        <v>19970</v>
      </c>
      <c r="T15" s="103">
        <v>19832.849999999999</v>
      </c>
      <c r="U15" s="103">
        <v>20198.509999999998</v>
      </c>
      <c r="V15" s="103">
        <v>21463.02</v>
      </c>
      <c r="W15" s="103">
        <v>18704.29</v>
      </c>
      <c r="X15" s="103">
        <v>18117.5</v>
      </c>
      <c r="Y15" s="103">
        <v>20655.53</v>
      </c>
      <c r="Z15" s="103">
        <v>19331.78</v>
      </c>
      <c r="AA15" s="103">
        <v>18390.77</v>
      </c>
      <c r="AB15" s="103">
        <v>21112.67</v>
      </c>
      <c r="AC15" s="103">
        <v>19619.53</v>
      </c>
      <c r="AD15" s="103">
        <v>21462.97</v>
      </c>
      <c r="AE15" s="103">
        <v>23565.55</v>
      </c>
      <c r="AF15" s="103">
        <v>24114.02</v>
      </c>
      <c r="AG15" s="103">
        <v>19969.98</v>
      </c>
      <c r="AH15" s="103">
        <v>22255.360000000001</v>
      </c>
      <c r="AI15" s="103">
        <v>20609.89</v>
      </c>
      <c r="AJ15" s="103">
        <v>22849.59</v>
      </c>
      <c r="AK15" s="103">
        <v>23565.5</v>
      </c>
      <c r="AL15" s="103">
        <v>25454.77</v>
      </c>
      <c r="AM15" s="103">
        <v>23626.68</v>
      </c>
      <c r="AN15" s="103">
        <v>23626.61</v>
      </c>
      <c r="AO15" s="103">
        <v>25379.040000000001</v>
      </c>
      <c r="AP15" s="103">
        <v>24357.99</v>
      </c>
      <c r="AQ15" s="103">
        <v>22666.84</v>
      </c>
      <c r="AR15" s="103">
        <v>25454.77</v>
      </c>
      <c r="AS15" s="103">
        <v>25728.84</v>
      </c>
      <c r="AT15" s="103">
        <v>26376.04</v>
      </c>
      <c r="AU15" s="103">
        <v>27146.03</v>
      </c>
      <c r="AV15" s="103">
        <v>29751.61</v>
      </c>
      <c r="AW15" s="103">
        <v>28060.560000000001</v>
      </c>
      <c r="AX15" s="103">
        <v>26414.86</v>
      </c>
      <c r="AY15" s="103">
        <v>30513.46</v>
      </c>
      <c r="AZ15" s="103">
        <v>27329.05</v>
      </c>
      <c r="BA15" s="103">
        <v>30757.14</v>
      </c>
      <c r="BB15" s="103">
        <v>34505.22</v>
      </c>
      <c r="BC15" s="103">
        <v>33179.71</v>
      </c>
      <c r="BD15" s="103">
        <v>33956.65</v>
      </c>
      <c r="BE15" s="103">
        <v>34779.29</v>
      </c>
      <c r="BF15" s="103">
        <v>35937.35</v>
      </c>
      <c r="BG15" s="103">
        <v>37933.31</v>
      </c>
      <c r="BH15" s="103">
        <v>37978.870000000003</v>
      </c>
      <c r="BI15" s="103">
        <v>40310.14</v>
      </c>
      <c r="BJ15" s="103">
        <v>42595.54</v>
      </c>
      <c r="BK15" s="103">
        <v>42138.45</v>
      </c>
      <c r="BL15" s="103">
        <v>44423.88</v>
      </c>
      <c r="BM15" s="103">
        <v>46252.2</v>
      </c>
      <c r="BN15" s="103">
        <v>28060.21</v>
      </c>
      <c r="BO15" s="103">
        <v>28791.54</v>
      </c>
      <c r="BP15" s="103">
        <v>42849.440000000002</v>
      </c>
    </row>
    <row r="16" spans="1:68" x14ac:dyDescent="0.2">
      <c r="A16" s="102">
        <v>14</v>
      </c>
      <c r="B16" s="103">
        <v>14702.29</v>
      </c>
      <c r="C16" s="103">
        <v>15836.26</v>
      </c>
      <c r="D16" s="103">
        <v>16238.34</v>
      </c>
      <c r="E16" s="103">
        <v>15374.6</v>
      </c>
      <c r="F16" s="103">
        <v>15879.24</v>
      </c>
      <c r="G16" s="103">
        <v>16641.740000000002</v>
      </c>
      <c r="H16" s="103">
        <v>17402.080000000002</v>
      </c>
      <c r="I16" s="103">
        <v>16841.79</v>
      </c>
      <c r="J16" s="103">
        <v>16998.68</v>
      </c>
      <c r="K16" s="103">
        <v>17402.03</v>
      </c>
      <c r="L16" s="103">
        <v>19152.63</v>
      </c>
      <c r="M16" s="103">
        <v>17670.990000000002</v>
      </c>
      <c r="N16" s="103">
        <v>17872.650000000001</v>
      </c>
      <c r="O16" s="103">
        <v>19376.55</v>
      </c>
      <c r="P16" s="103">
        <v>19512.89</v>
      </c>
      <c r="Q16" s="103">
        <v>19650</v>
      </c>
      <c r="R16" s="103">
        <v>18076.82</v>
      </c>
      <c r="S16" s="103">
        <v>19970</v>
      </c>
      <c r="T16" s="103">
        <v>19832.849999999999</v>
      </c>
      <c r="U16" s="103">
        <v>20198.509999999998</v>
      </c>
      <c r="V16" s="103">
        <v>21463.02</v>
      </c>
      <c r="W16" s="103">
        <v>18704.29</v>
      </c>
      <c r="X16" s="103">
        <v>18194.990000000002</v>
      </c>
      <c r="Y16" s="103">
        <v>20655.53</v>
      </c>
      <c r="Z16" s="103">
        <v>19331.78</v>
      </c>
      <c r="AA16" s="103">
        <v>18704.46</v>
      </c>
      <c r="AB16" s="103">
        <v>21112.67</v>
      </c>
      <c r="AC16" s="103">
        <v>19619.53</v>
      </c>
      <c r="AD16" s="103">
        <v>21462.97</v>
      </c>
      <c r="AE16" s="103">
        <v>23565.55</v>
      </c>
      <c r="AF16" s="103">
        <v>26003.29</v>
      </c>
      <c r="AG16" s="103">
        <v>19969.98</v>
      </c>
      <c r="AH16" s="103">
        <v>22255.360000000001</v>
      </c>
      <c r="AI16" s="103">
        <v>20609.89</v>
      </c>
      <c r="AJ16" s="103">
        <v>22849.59</v>
      </c>
      <c r="AK16" s="103">
        <v>23565.5</v>
      </c>
      <c r="AL16" s="103">
        <v>25454.77</v>
      </c>
      <c r="AM16" s="103">
        <v>23626.68</v>
      </c>
      <c r="AN16" s="103">
        <v>23626.61</v>
      </c>
      <c r="AO16" s="103">
        <v>25379.040000000001</v>
      </c>
      <c r="AP16" s="103">
        <v>24357.99</v>
      </c>
      <c r="AQ16" s="103">
        <v>22666.84</v>
      </c>
      <c r="AR16" s="103">
        <v>25454.77</v>
      </c>
      <c r="AS16" s="103">
        <v>25728.84</v>
      </c>
      <c r="AT16" s="103">
        <v>26376.04</v>
      </c>
      <c r="AU16" s="103">
        <v>27146.03</v>
      </c>
      <c r="AV16" s="103">
        <v>29751.61</v>
      </c>
      <c r="AW16" s="103">
        <v>28060.560000000001</v>
      </c>
      <c r="AX16" s="103">
        <v>26414.86</v>
      </c>
      <c r="AY16" s="103">
        <v>30513.46</v>
      </c>
      <c r="AZ16" s="103">
        <v>27329.05</v>
      </c>
      <c r="BA16" s="103">
        <v>30757.14</v>
      </c>
      <c r="BB16" s="103">
        <v>35876.46</v>
      </c>
      <c r="BC16" s="103">
        <v>33179.71</v>
      </c>
      <c r="BD16" s="103">
        <v>33956.65</v>
      </c>
      <c r="BE16" s="103">
        <v>34779.29</v>
      </c>
      <c r="BF16" s="103">
        <v>35937.35</v>
      </c>
      <c r="BG16" s="103">
        <v>39304.61</v>
      </c>
      <c r="BH16" s="103">
        <v>37978.870000000003</v>
      </c>
      <c r="BI16" s="103">
        <v>41681.410000000003</v>
      </c>
      <c r="BJ16" s="103">
        <v>42595.54</v>
      </c>
      <c r="BK16" s="103">
        <v>43509.73</v>
      </c>
      <c r="BL16" s="103">
        <v>45795.11</v>
      </c>
      <c r="BM16" s="103">
        <v>47623.47</v>
      </c>
      <c r="BN16" s="103">
        <v>28060.21</v>
      </c>
      <c r="BO16" s="103">
        <v>28791.54</v>
      </c>
      <c r="BP16" s="103">
        <v>44213.99</v>
      </c>
    </row>
    <row r="17" spans="1:68" x14ac:dyDescent="0.2">
      <c r="A17" s="102">
        <v>15</v>
      </c>
      <c r="B17" s="103">
        <v>14772.79</v>
      </c>
      <c r="C17" s="103">
        <v>15994.78</v>
      </c>
      <c r="D17" s="103">
        <v>16400.46</v>
      </c>
      <c r="E17" s="103">
        <v>15445.11</v>
      </c>
      <c r="F17" s="103">
        <v>15956.76</v>
      </c>
      <c r="G17" s="103">
        <v>16803.86</v>
      </c>
      <c r="H17" s="103">
        <v>17571.21</v>
      </c>
      <c r="I17" s="103">
        <v>17010.900000000001</v>
      </c>
      <c r="J17" s="103">
        <v>17167.79</v>
      </c>
      <c r="K17" s="103">
        <v>17571.16</v>
      </c>
      <c r="L17" s="103">
        <v>19467.28</v>
      </c>
      <c r="M17" s="103">
        <v>17840.080000000002</v>
      </c>
      <c r="N17" s="103">
        <v>18041.77</v>
      </c>
      <c r="O17" s="103">
        <v>20015.669999999998</v>
      </c>
      <c r="P17" s="103">
        <v>20152.830000000002</v>
      </c>
      <c r="Q17" s="103">
        <v>20289.89</v>
      </c>
      <c r="R17" s="103">
        <v>18435.37</v>
      </c>
      <c r="S17" s="103">
        <v>20335.62</v>
      </c>
      <c r="T17" s="103">
        <v>20472.78</v>
      </c>
      <c r="U17" s="103">
        <v>20838.43</v>
      </c>
      <c r="V17" s="103">
        <v>22011.48</v>
      </c>
      <c r="W17" s="103">
        <v>19062.810000000001</v>
      </c>
      <c r="X17" s="103">
        <v>18272.48</v>
      </c>
      <c r="Y17" s="103">
        <v>21295.47</v>
      </c>
      <c r="Z17" s="103">
        <v>19695.66</v>
      </c>
      <c r="AA17" s="103">
        <v>19018.169999999998</v>
      </c>
      <c r="AB17" s="103">
        <v>21752.58</v>
      </c>
      <c r="AC17" s="103">
        <v>19985.18</v>
      </c>
      <c r="AD17" s="103">
        <v>22011.43</v>
      </c>
      <c r="AE17" s="103">
        <v>24114.02</v>
      </c>
      <c r="AF17" s="103">
        <v>26551.75</v>
      </c>
      <c r="AG17" s="103">
        <v>20335.599999999999</v>
      </c>
      <c r="AH17" s="103">
        <v>22895.3</v>
      </c>
      <c r="AI17" s="103">
        <v>20975.54</v>
      </c>
      <c r="AJ17" s="103">
        <v>23489.5</v>
      </c>
      <c r="AK17" s="103">
        <v>24113.97</v>
      </c>
      <c r="AL17" s="103">
        <v>26003.26</v>
      </c>
      <c r="AM17" s="103">
        <v>24266.59</v>
      </c>
      <c r="AN17" s="103">
        <v>24266.52</v>
      </c>
      <c r="AO17" s="103">
        <v>26110.38</v>
      </c>
      <c r="AP17" s="103">
        <v>24997.91</v>
      </c>
      <c r="AQ17" s="103">
        <v>23032.46</v>
      </c>
      <c r="AR17" s="103">
        <v>26003.26</v>
      </c>
      <c r="AS17" s="103">
        <v>26349.22</v>
      </c>
      <c r="AT17" s="103">
        <v>26996.45</v>
      </c>
      <c r="AU17" s="103">
        <v>27877.360000000001</v>
      </c>
      <c r="AV17" s="103">
        <v>30734.36</v>
      </c>
      <c r="AW17" s="103">
        <v>28791.919999999998</v>
      </c>
      <c r="AX17" s="103">
        <v>27054.799999999999</v>
      </c>
      <c r="AY17" s="103">
        <v>31496.19</v>
      </c>
      <c r="AZ17" s="103">
        <v>27968.93</v>
      </c>
      <c r="BA17" s="103">
        <v>31739.919999999998</v>
      </c>
      <c r="BB17" s="103">
        <v>35876.46</v>
      </c>
      <c r="BC17" s="103">
        <v>34162.43</v>
      </c>
      <c r="BD17" s="103">
        <v>34939.379999999997</v>
      </c>
      <c r="BE17" s="103">
        <v>35899.15</v>
      </c>
      <c r="BF17" s="103">
        <v>36920.07</v>
      </c>
      <c r="BG17" s="103">
        <v>39304.61</v>
      </c>
      <c r="BH17" s="103">
        <v>39098.730000000003</v>
      </c>
      <c r="BI17" s="103">
        <v>41681.410000000003</v>
      </c>
      <c r="BJ17" s="103">
        <v>43966.82</v>
      </c>
      <c r="BK17" s="103">
        <v>43509.73</v>
      </c>
      <c r="BL17" s="103">
        <v>45795.11</v>
      </c>
      <c r="BM17" s="103">
        <v>47623.47</v>
      </c>
      <c r="BN17" s="103">
        <v>28791.57</v>
      </c>
      <c r="BO17" s="103">
        <v>29522.880000000001</v>
      </c>
      <c r="BP17" s="103">
        <v>44213.99</v>
      </c>
    </row>
    <row r="18" spans="1:68" x14ac:dyDescent="0.2">
      <c r="A18" s="102">
        <v>16</v>
      </c>
      <c r="B18" s="103">
        <v>14843.29</v>
      </c>
      <c r="C18" s="103">
        <v>16153.31</v>
      </c>
      <c r="D18" s="103">
        <v>16562.580000000002</v>
      </c>
      <c r="E18" s="103">
        <v>15515.63</v>
      </c>
      <c r="F18" s="103">
        <v>16034.27</v>
      </c>
      <c r="G18" s="103">
        <v>16965.96</v>
      </c>
      <c r="H18" s="103">
        <v>17740.330000000002</v>
      </c>
      <c r="I18" s="103">
        <v>17179.990000000002</v>
      </c>
      <c r="J18" s="103">
        <v>17336.900000000001</v>
      </c>
      <c r="K18" s="103">
        <v>17740.28</v>
      </c>
      <c r="L18" s="103">
        <v>19787.18</v>
      </c>
      <c r="M18" s="103">
        <v>18009.189999999999</v>
      </c>
      <c r="N18" s="103">
        <v>18210.849999999999</v>
      </c>
      <c r="O18" s="103">
        <v>20015.669999999998</v>
      </c>
      <c r="P18" s="103">
        <v>20152.830000000002</v>
      </c>
      <c r="Q18" s="103">
        <v>20289.89</v>
      </c>
      <c r="R18" s="103">
        <v>18435.37</v>
      </c>
      <c r="S18" s="103">
        <v>20335.62</v>
      </c>
      <c r="T18" s="103">
        <v>20472.78</v>
      </c>
      <c r="U18" s="103">
        <v>20838.43</v>
      </c>
      <c r="V18" s="103">
        <v>22011.48</v>
      </c>
      <c r="W18" s="103">
        <v>19062.810000000001</v>
      </c>
      <c r="X18" s="103">
        <v>18350.02</v>
      </c>
      <c r="Y18" s="103">
        <v>21295.47</v>
      </c>
      <c r="Z18" s="103">
        <v>19695.66</v>
      </c>
      <c r="AA18" s="103">
        <v>19331.900000000001</v>
      </c>
      <c r="AB18" s="103">
        <v>21752.58</v>
      </c>
      <c r="AC18" s="103">
        <v>19985.18</v>
      </c>
      <c r="AD18" s="103">
        <v>22011.43</v>
      </c>
      <c r="AE18" s="103">
        <v>26003.29</v>
      </c>
      <c r="AF18" s="103">
        <v>26551.75</v>
      </c>
      <c r="AG18" s="103">
        <v>20335.599999999999</v>
      </c>
      <c r="AH18" s="103">
        <v>22895.3</v>
      </c>
      <c r="AI18" s="103">
        <v>20975.54</v>
      </c>
      <c r="AJ18" s="103">
        <v>23489.5</v>
      </c>
      <c r="AK18" s="103">
        <v>24113.97</v>
      </c>
      <c r="AL18" s="103">
        <v>26003.26</v>
      </c>
      <c r="AM18" s="103">
        <v>24266.59</v>
      </c>
      <c r="AN18" s="103">
        <v>24266.52</v>
      </c>
      <c r="AO18" s="103">
        <v>26110.38</v>
      </c>
      <c r="AP18" s="103">
        <v>24997.91</v>
      </c>
      <c r="AQ18" s="103">
        <v>23032.46</v>
      </c>
      <c r="AR18" s="103">
        <v>26003.26</v>
      </c>
      <c r="AS18" s="103">
        <v>26349.22</v>
      </c>
      <c r="AT18" s="103">
        <v>26996.45</v>
      </c>
      <c r="AU18" s="103">
        <v>27877.360000000001</v>
      </c>
      <c r="AV18" s="103">
        <v>30734.36</v>
      </c>
      <c r="AW18" s="103">
        <v>28791.919999999998</v>
      </c>
      <c r="AX18" s="103">
        <v>27054.799999999999</v>
      </c>
      <c r="AY18" s="103">
        <v>31496.19</v>
      </c>
      <c r="AZ18" s="103">
        <v>27968.93</v>
      </c>
      <c r="BA18" s="103">
        <v>31739.919999999998</v>
      </c>
      <c r="BB18" s="103">
        <v>37247.74</v>
      </c>
      <c r="BC18" s="103">
        <v>34162.43</v>
      </c>
      <c r="BD18" s="103">
        <v>34939.379999999997</v>
      </c>
      <c r="BE18" s="103">
        <v>35899.15</v>
      </c>
      <c r="BF18" s="103">
        <v>36920.07</v>
      </c>
      <c r="BG18" s="103">
        <v>40675.86</v>
      </c>
      <c r="BH18" s="103">
        <v>39098.730000000003</v>
      </c>
      <c r="BI18" s="103">
        <v>43052.66</v>
      </c>
      <c r="BJ18" s="103">
        <v>43966.82</v>
      </c>
      <c r="BK18" s="103">
        <v>44880.97</v>
      </c>
      <c r="BL18" s="103">
        <v>47166.400000000001</v>
      </c>
      <c r="BM18" s="103">
        <v>48994.720000000001</v>
      </c>
      <c r="BN18" s="103">
        <v>28791.57</v>
      </c>
      <c r="BO18" s="103">
        <v>29522.880000000001</v>
      </c>
      <c r="BP18" s="103">
        <v>45578.57</v>
      </c>
    </row>
    <row r="19" spans="1:68" x14ac:dyDescent="0.2">
      <c r="A19" s="102">
        <v>17</v>
      </c>
      <c r="B19" s="103">
        <v>14913.8</v>
      </c>
      <c r="C19" s="103">
        <v>16311.89</v>
      </c>
      <c r="D19" s="103">
        <v>16724.66</v>
      </c>
      <c r="E19" s="103">
        <v>15586.13</v>
      </c>
      <c r="F19" s="103">
        <v>16111.79</v>
      </c>
      <c r="G19" s="103">
        <v>17128.080000000002</v>
      </c>
      <c r="H19" s="103">
        <v>17909.41</v>
      </c>
      <c r="I19" s="103">
        <v>17349.13</v>
      </c>
      <c r="J19" s="103">
        <v>17505.990000000002</v>
      </c>
      <c r="K19" s="103">
        <v>17909.37</v>
      </c>
      <c r="L19" s="103">
        <v>20107.07</v>
      </c>
      <c r="M19" s="103">
        <v>18178.330000000002</v>
      </c>
      <c r="N19" s="103">
        <v>18379.990000000002</v>
      </c>
      <c r="O19" s="103">
        <v>20655.55</v>
      </c>
      <c r="P19" s="103">
        <v>20792.71</v>
      </c>
      <c r="Q19" s="103">
        <v>20929.82</v>
      </c>
      <c r="R19" s="103">
        <v>18793.919999999998</v>
      </c>
      <c r="S19" s="103">
        <v>20701.27</v>
      </c>
      <c r="T19" s="103">
        <v>21112.720000000001</v>
      </c>
      <c r="U19" s="103">
        <v>21478.36</v>
      </c>
      <c r="V19" s="103">
        <v>22559.95</v>
      </c>
      <c r="W19" s="103">
        <v>19421.47</v>
      </c>
      <c r="X19" s="103">
        <v>18427.509999999998</v>
      </c>
      <c r="Y19" s="103">
        <v>21935.4</v>
      </c>
      <c r="Z19" s="103">
        <v>20061.3</v>
      </c>
      <c r="AA19" s="103">
        <v>19650.05</v>
      </c>
      <c r="AB19" s="103">
        <v>22392.49</v>
      </c>
      <c r="AC19" s="103">
        <v>20350.79</v>
      </c>
      <c r="AD19" s="103">
        <v>22559.9</v>
      </c>
      <c r="AE19" s="103">
        <v>26551.75</v>
      </c>
      <c r="AF19" s="103">
        <v>27100.22</v>
      </c>
      <c r="AG19" s="103">
        <v>20701.240000000002</v>
      </c>
      <c r="AH19" s="103">
        <v>23535.21</v>
      </c>
      <c r="AI19" s="103">
        <v>21341.15</v>
      </c>
      <c r="AJ19" s="103">
        <v>24129.41</v>
      </c>
      <c r="AK19" s="103">
        <v>24662.46</v>
      </c>
      <c r="AL19" s="103">
        <v>26551.73</v>
      </c>
      <c r="AM19" s="103">
        <v>24906.53</v>
      </c>
      <c r="AN19" s="103">
        <v>24906.46</v>
      </c>
      <c r="AO19" s="103">
        <v>26841.71</v>
      </c>
      <c r="AP19" s="103">
        <v>25637.82</v>
      </c>
      <c r="AQ19" s="103">
        <v>23398.1</v>
      </c>
      <c r="AR19" s="103">
        <v>26551.73</v>
      </c>
      <c r="AS19" s="103">
        <v>26969.63</v>
      </c>
      <c r="AT19" s="103">
        <v>27616.83</v>
      </c>
      <c r="AU19" s="103">
        <v>28608.7</v>
      </c>
      <c r="AV19" s="103">
        <v>31717.08</v>
      </c>
      <c r="AW19" s="103">
        <v>29523.25</v>
      </c>
      <c r="AX19" s="103">
        <v>27694.74</v>
      </c>
      <c r="AY19" s="103">
        <v>32478.94</v>
      </c>
      <c r="AZ19" s="103">
        <v>28608.87</v>
      </c>
      <c r="BA19" s="103">
        <v>32722.639999999999</v>
      </c>
      <c r="BB19" s="103">
        <v>37247.74</v>
      </c>
      <c r="BC19" s="103">
        <v>35145.15</v>
      </c>
      <c r="BD19" s="103">
        <v>35922.15</v>
      </c>
      <c r="BE19" s="103">
        <v>37019.01</v>
      </c>
      <c r="BF19" s="103">
        <v>37902.769999999997</v>
      </c>
      <c r="BG19" s="103">
        <v>40675.86</v>
      </c>
      <c r="BH19" s="103">
        <v>40218.57</v>
      </c>
      <c r="BI19" s="103">
        <v>43052.66</v>
      </c>
      <c r="BJ19" s="103">
        <v>45338.09</v>
      </c>
      <c r="BK19" s="103">
        <v>44880.97</v>
      </c>
      <c r="BL19" s="103">
        <v>47166.400000000001</v>
      </c>
      <c r="BM19" s="103">
        <v>48994.720000000001</v>
      </c>
      <c r="BN19" s="103">
        <v>29522.9</v>
      </c>
      <c r="BO19" s="103">
        <v>30254.21</v>
      </c>
      <c r="BP19" s="103">
        <v>45578.57</v>
      </c>
    </row>
    <row r="20" spans="1:68" x14ac:dyDescent="0.2">
      <c r="A20" s="102">
        <v>18</v>
      </c>
      <c r="B20" s="103">
        <v>14984.3</v>
      </c>
      <c r="C20" s="103">
        <v>16470.39</v>
      </c>
      <c r="D20" s="103">
        <v>16886.78</v>
      </c>
      <c r="E20" s="103">
        <v>15656.63</v>
      </c>
      <c r="F20" s="103">
        <v>16189.28</v>
      </c>
      <c r="G20" s="103">
        <v>17290.150000000001</v>
      </c>
      <c r="H20" s="103">
        <v>18078.53</v>
      </c>
      <c r="I20" s="103">
        <v>17518.240000000002</v>
      </c>
      <c r="J20" s="103">
        <v>17675.13</v>
      </c>
      <c r="K20" s="103">
        <v>18078.48</v>
      </c>
      <c r="L20" s="103">
        <v>20426.97</v>
      </c>
      <c r="M20" s="103">
        <v>18347.439999999999</v>
      </c>
      <c r="N20" s="103">
        <v>18549.080000000002</v>
      </c>
      <c r="O20" s="103">
        <v>20655.55</v>
      </c>
      <c r="P20" s="103">
        <v>20792.71</v>
      </c>
      <c r="Q20" s="103">
        <v>20929.82</v>
      </c>
      <c r="R20" s="103">
        <v>18793.919999999998</v>
      </c>
      <c r="S20" s="103">
        <v>20701.27</v>
      </c>
      <c r="T20" s="103">
        <v>21112.720000000001</v>
      </c>
      <c r="U20" s="103">
        <v>21478.36</v>
      </c>
      <c r="V20" s="103">
        <v>22559.95</v>
      </c>
      <c r="W20" s="103">
        <v>19421.47</v>
      </c>
      <c r="X20" s="103">
        <v>18505.05</v>
      </c>
      <c r="Y20" s="103">
        <v>21935.4</v>
      </c>
      <c r="Z20" s="103">
        <v>20061.3</v>
      </c>
      <c r="AA20" s="103">
        <v>19969.96</v>
      </c>
      <c r="AB20" s="103">
        <v>22392.49</v>
      </c>
      <c r="AC20" s="103">
        <v>20350.79</v>
      </c>
      <c r="AD20" s="103">
        <v>22559.9</v>
      </c>
      <c r="AE20" s="103">
        <v>26551.75</v>
      </c>
      <c r="AF20" s="103">
        <v>27100.22</v>
      </c>
      <c r="AG20" s="103">
        <v>20701.240000000002</v>
      </c>
      <c r="AH20" s="103">
        <v>23535.21</v>
      </c>
      <c r="AI20" s="103">
        <v>21341.15</v>
      </c>
      <c r="AJ20" s="103">
        <v>24129.41</v>
      </c>
      <c r="AK20" s="103">
        <v>24662.46</v>
      </c>
      <c r="AL20" s="103">
        <v>26551.73</v>
      </c>
      <c r="AM20" s="103">
        <v>24906.53</v>
      </c>
      <c r="AN20" s="103">
        <v>24906.46</v>
      </c>
      <c r="AO20" s="103">
        <v>26841.71</v>
      </c>
      <c r="AP20" s="103">
        <v>25637.82</v>
      </c>
      <c r="AQ20" s="103">
        <v>23398.1</v>
      </c>
      <c r="AR20" s="103">
        <v>26551.73</v>
      </c>
      <c r="AS20" s="103">
        <v>26969.63</v>
      </c>
      <c r="AT20" s="103">
        <v>27616.83</v>
      </c>
      <c r="AU20" s="103">
        <v>28608.7</v>
      </c>
      <c r="AV20" s="103">
        <v>31717.08</v>
      </c>
      <c r="AW20" s="103">
        <v>29523.25</v>
      </c>
      <c r="AX20" s="103">
        <v>27694.74</v>
      </c>
      <c r="AY20" s="103">
        <v>32478.94</v>
      </c>
      <c r="AZ20" s="103">
        <v>28608.87</v>
      </c>
      <c r="BA20" s="103">
        <v>32722.639999999999</v>
      </c>
      <c r="BB20" s="103">
        <v>38618.99</v>
      </c>
      <c r="BC20" s="103">
        <v>35145.15</v>
      </c>
      <c r="BD20" s="103">
        <v>35922.15</v>
      </c>
      <c r="BE20" s="103">
        <v>37019.01</v>
      </c>
      <c r="BF20" s="103">
        <v>37902.769999999997</v>
      </c>
      <c r="BG20" s="103">
        <v>42047.13</v>
      </c>
      <c r="BH20" s="103">
        <v>40218.57</v>
      </c>
      <c r="BI20" s="103">
        <v>44423.96</v>
      </c>
      <c r="BJ20" s="103">
        <v>45338.09</v>
      </c>
      <c r="BK20" s="103">
        <v>46252.25</v>
      </c>
      <c r="BL20" s="103">
        <v>48537.68</v>
      </c>
      <c r="BM20" s="103">
        <v>50365.99</v>
      </c>
      <c r="BN20" s="103">
        <v>29522.9</v>
      </c>
      <c r="BO20" s="103">
        <v>30254.21</v>
      </c>
      <c r="BP20" s="103">
        <v>46943.15</v>
      </c>
    </row>
    <row r="21" spans="1:68" x14ac:dyDescent="0.2">
      <c r="A21" s="102">
        <v>19</v>
      </c>
      <c r="B21" s="103">
        <v>15054.8</v>
      </c>
      <c r="C21" s="103">
        <v>16628.95</v>
      </c>
      <c r="D21" s="103">
        <v>17048.88</v>
      </c>
      <c r="E21" s="103">
        <v>15727.13</v>
      </c>
      <c r="F21" s="103">
        <v>16266.8</v>
      </c>
      <c r="G21" s="103">
        <v>17452.25</v>
      </c>
      <c r="H21" s="103">
        <v>18247.64</v>
      </c>
      <c r="I21" s="103">
        <v>17687.330000000002</v>
      </c>
      <c r="J21" s="103">
        <v>17844.240000000002</v>
      </c>
      <c r="K21" s="103">
        <v>18247.59</v>
      </c>
      <c r="L21" s="103">
        <v>20746.88</v>
      </c>
      <c r="M21" s="103">
        <v>18516.560000000001</v>
      </c>
      <c r="N21" s="103">
        <v>18718.22</v>
      </c>
      <c r="O21" s="103">
        <v>21295.49</v>
      </c>
      <c r="P21" s="103">
        <v>21432.65</v>
      </c>
      <c r="Q21" s="103">
        <v>21569.79</v>
      </c>
      <c r="R21" s="103">
        <v>19152.45</v>
      </c>
      <c r="S21" s="103">
        <v>21066.91</v>
      </c>
      <c r="T21" s="103">
        <v>21752.63</v>
      </c>
      <c r="U21" s="103">
        <v>22118.3</v>
      </c>
      <c r="V21" s="103">
        <v>23108.44</v>
      </c>
      <c r="W21" s="103">
        <v>19787.080000000002</v>
      </c>
      <c r="X21" s="103">
        <v>18582.52</v>
      </c>
      <c r="Y21" s="103">
        <v>22575.29</v>
      </c>
      <c r="Z21" s="103">
        <v>20426.95</v>
      </c>
      <c r="AA21" s="103">
        <v>20289.810000000001</v>
      </c>
      <c r="AB21" s="103">
        <v>23032.43</v>
      </c>
      <c r="AC21" s="103">
        <v>20716.439999999999</v>
      </c>
      <c r="AD21" s="103">
        <v>23108.39</v>
      </c>
      <c r="AE21" s="103">
        <v>27100.22</v>
      </c>
      <c r="AF21" s="103">
        <v>27648.73</v>
      </c>
      <c r="AG21" s="103">
        <v>21066.880000000001</v>
      </c>
      <c r="AH21" s="103">
        <v>24175.119999999999</v>
      </c>
      <c r="AI21" s="103">
        <v>21706.799999999999</v>
      </c>
      <c r="AJ21" s="103">
        <v>24769.35</v>
      </c>
      <c r="AK21" s="103">
        <v>25210.92</v>
      </c>
      <c r="AL21" s="103">
        <v>27100.19</v>
      </c>
      <c r="AM21" s="103">
        <v>25546.47</v>
      </c>
      <c r="AN21" s="103">
        <v>25546.39</v>
      </c>
      <c r="AO21" s="103">
        <v>27573.07</v>
      </c>
      <c r="AP21" s="103">
        <v>26277.73</v>
      </c>
      <c r="AQ21" s="103">
        <v>23763.72</v>
      </c>
      <c r="AR21" s="103">
        <v>27100.19</v>
      </c>
      <c r="AS21" s="103">
        <v>27590</v>
      </c>
      <c r="AT21" s="103">
        <v>28237.200000000001</v>
      </c>
      <c r="AU21" s="103">
        <v>29340.06</v>
      </c>
      <c r="AV21" s="103">
        <v>32699.83</v>
      </c>
      <c r="AW21" s="103">
        <v>30254.560000000001</v>
      </c>
      <c r="AX21" s="103">
        <v>28334.65</v>
      </c>
      <c r="AY21" s="103">
        <v>33461.68</v>
      </c>
      <c r="AZ21" s="103">
        <v>29248.83</v>
      </c>
      <c r="BA21" s="103">
        <v>33705.360000000001</v>
      </c>
      <c r="BB21" s="103">
        <v>38618.99</v>
      </c>
      <c r="BC21" s="103">
        <v>36127.879999999997</v>
      </c>
      <c r="BD21" s="103">
        <v>36904.9</v>
      </c>
      <c r="BE21" s="103">
        <v>38138.82</v>
      </c>
      <c r="BF21" s="103">
        <v>38885.519999999997</v>
      </c>
      <c r="BG21" s="103">
        <v>42047.13</v>
      </c>
      <c r="BH21" s="103">
        <v>41338.43</v>
      </c>
      <c r="BI21" s="103">
        <v>44423.96</v>
      </c>
      <c r="BJ21" s="103">
        <v>46709.34</v>
      </c>
      <c r="BK21" s="103">
        <v>46252.25</v>
      </c>
      <c r="BL21" s="103">
        <v>48537.68</v>
      </c>
      <c r="BM21" s="103">
        <v>50365.99</v>
      </c>
      <c r="BN21" s="103">
        <v>30254.240000000002</v>
      </c>
      <c r="BO21" s="103">
        <v>30985.58</v>
      </c>
      <c r="BP21" s="103">
        <v>46943.15</v>
      </c>
    </row>
    <row r="22" spans="1:68" x14ac:dyDescent="0.2">
      <c r="A22" s="102">
        <v>20</v>
      </c>
      <c r="B22" s="103">
        <v>15125.32</v>
      </c>
      <c r="C22" s="103">
        <v>16787.47</v>
      </c>
      <c r="D22" s="103">
        <v>17210.97</v>
      </c>
      <c r="E22" s="103">
        <v>15797.63</v>
      </c>
      <c r="F22" s="103">
        <v>16344.31</v>
      </c>
      <c r="G22" s="103">
        <v>17614.400000000001</v>
      </c>
      <c r="H22" s="103">
        <v>18416.75</v>
      </c>
      <c r="I22" s="103">
        <v>17856.439999999999</v>
      </c>
      <c r="J22" s="103">
        <v>18013.330000000002</v>
      </c>
      <c r="K22" s="103">
        <v>18416.7</v>
      </c>
      <c r="L22" s="103">
        <v>21066.78</v>
      </c>
      <c r="M22" s="103">
        <v>18685.669999999998</v>
      </c>
      <c r="N22" s="103">
        <v>18887.310000000001</v>
      </c>
      <c r="O22" s="103">
        <v>21295.49</v>
      </c>
      <c r="P22" s="103">
        <v>21432.65</v>
      </c>
      <c r="Q22" s="103">
        <v>21569.79</v>
      </c>
      <c r="R22" s="103">
        <v>19152.45</v>
      </c>
      <c r="S22" s="103">
        <v>21066.91</v>
      </c>
      <c r="T22" s="103">
        <v>21752.63</v>
      </c>
      <c r="U22" s="103">
        <v>22118.3</v>
      </c>
      <c r="V22" s="103">
        <v>23108.44</v>
      </c>
      <c r="W22" s="103">
        <v>19787.080000000002</v>
      </c>
      <c r="X22" s="103">
        <v>18660.009999999998</v>
      </c>
      <c r="Y22" s="103">
        <v>22575.29</v>
      </c>
      <c r="Z22" s="103">
        <v>20426.95</v>
      </c>
      <c r="AA22" s="103">
        <v>20609.740000000002</v>
      </c>
      <c r="AB22" s="103">
        <v>23032.43</v>
      </c>
      <c r="AC22" s="103">
        <v>20716.439999999999</v>
      </c>
      <c r="AD22" s="103">
        <v>23108.39</v>
      </c>
      <c r="AE22" s="103">
        <v>27100.22</v>
      </c>
      <c r="AF22" s="103">
        <v>27648.73</v>
      </c>
      <c r="AG22" s="103">
        <v>21066.880000000001</v>
      </c>
      <c r="AH22" s="103">
        <v>24175.119999999999</v>
      </c>
      <c r="AI22" s="103">
        <v>21706.799999999999</v>
      </c>
      <c r="AJ22" s="103">
        <v>24769.35</v>
      </c>
      <c r="AK22" s="103">
        <v>25210.92</v>
      </c>
      <c r="AL22" s="103">
        <v>27100.19</v>
      </c>
      <c r="AM22" s="103">
        <v>25546.47</v>
      </c>
      <c r="AN22" s="103">
        <v>25546.39</v>
      </c>
      <c r="AO22" s="103">
        <v>27573.07</v>
      </c>
      <c r="AP22" s="103">
        <v>26277.73</v>
      </c>
      <c r="AQ22" s="103">
        <v>23763.72</v>
      </c>
      <c r="AR22" s="103">
        <v>27100.19</v>
      </c>
      <c r="AS22" s="103">
        <v>27590</v>
      </c>
      <c r="AT22" s="103">
        <v>28237.200000000001</v>
      </c>
      <c r="AU22" s="103">
        <v>29340.06</v>
      </c>
      <c r="AV22" s="103">
        <v>32699.83</v>
      </c>
      <c r="AW22" s="103">
        <v>30254.560000000001</v>
      </c>
      <c r="AX22" s="103">
        <v>28334.65</v>
      </c>
      <c r="AY22" s="103">
        <v>33461.68</v>
      </c>
      <c r="AZ22" s="103">
        <v>29248.83</v>
      </c>
      <c r="BA22" s="103">
        <v>33705.360000000001</v>
      </c>
      <c r="BB22" s="103">
        <v>39990.28</v>
      </c>
      <c r="BC22" s="103">
        <v>36127.879999999997</v>
      </c>
      <c r="BD22" s="103">
        <v>36904.9</v>
      </c>
      <c r="BE22" s="103">
        <v>38138.82</v>
      </c>
      <c r="BF22" s="103">
        <v>38885.519999999997</v>
      </c>
      <c r="BG22" s="103">
        <v>43418.38</v>
      </c>
      <c r="BH22" s="103">
        <v>41338.43</v>
      </c>
      <c r="BI22" s="103">
        <v>45795.18</v>
      </c>
      <c r="BJ22" s="103">
        <v>46709.34</v>
      </c>
      <c r="BK22" s="103">
        <v>47623.519999999997</v>
      </c>
      <c r="BL22" s="103">
        <v>49908.92</v>
      </c>
      <c r="BM22" s="103">
        <v>51737.26</v>
      </c>
      <c r="BN22" s="103">
        <v>30254.240000000002</v>
      </c>
      <c r="BO22" s="103">
        <v>30985.58</v>
      </c>
      <c r="BP22" s="103">
        <v>48307.71</v>
      </c>
    </row>
    <row r="23" spans="1:68" x14ac:dyDescent="0.2">
      <c r="A23" s="102">
        <v>21</v>
      </c>
      <c r="B23" s="103">
        <v>15195.82</v>
      </c>
      <c r="C23" s="103">
        <v>16946.03</v>
      </c>
      <c r="D23" s="103">
        <v>17373.099999999999</v>
      </c>
      <c r="E23" s="103">
        <v>15868.14</v>
      </c>
      <c r="F23" s="103">
        <v>16421.810000000001</v>
      </c>
      <c r="G23" s="103">
        <v>17776.490000000002</v>
      </c>
      <c r="H23" s="103">
        <v>18585.89</v>
      </c>
      <c r="I23" s="103">
        <v>18025.55</v>
      </c>
      <c r="J23" s="103">
        <v>18182.47</v>
      </c>
      <c r="K23" s="103">
        <v>18585.84</v>
      </c>
      <c r="L23" s="103">
        <v>21386.639999999999</v>
      </c>
      <c r="M23" s="103">
        <v>18854.759999999998</v>
      </c>
      <c r="N23" s="103">
        <v>19056.419999999998</v>
      </c>
      <c r="O23" s="103">
        <v>21935.43</v>
      </c>
      <c r="P23" s="103">
        <v>22072.59</v>
      </c>
      <c r="Q23" s="103">
        <v>22209.67</v>
      </c>
      <c r="R23" s="103">
        <v>19512.810000000001</v>
      </c>
      <c r="S23" s="103">
        <v>21432.53</v>
      </c>
      <c r="T23" s="103">
        <v>22392.54</v>
      </c>
      <c r="U23" s="103">
        <v>22758.21</v>
      </c>
      <c r="V23" s="103">
        <v>23656.9</v>
      </c>
      <c r="W23" s="103">
        <v>20152.73</v>
      </c>
      <c r="X23" s="103">
        <v>18737.55</v>
      </c>
      <c r="Y23" s="103">
        <v>23215.25</v>
      </c>
      <c r="Z23" s="103">
        <v>20792.57</v>
      </c>
      <c r="AA23" s="103">
        <v>20929.63</v>
      </c>
      <c r="AB23" s="103">
        <v>23672.32</v>
      </c>
      <c r="AC23" s="103">
        <v>21082.080000000002</v>
      </c>
      <c r="AD23" s="103">
        <v>23656.85</v>
      </c>
      <c r="AE23" s="103">
        <v>27648.73</v>
      </c>
      <c r="AF23" s="103">
        <v>28197.19</v>
      </c>
      <c r="AG23" s="103">
        <v>21432.5</v>
      </c>
      <c r="AH23" s="103">
        <v>24815.06</v>
      </c>
      <c r="AI23" s="103">
        <v>22072.39</v>
      </c>
      <c r="AJ23" s="103">
        <v>25409.279999999999</v>
      </c>
      <c r="AK23" s="103">
        <v>25759.41</v>
      </c>
      <c r="AL23" s="103">
        <v>27648.71</v>
      </c>
      <c r="AM23" s="103">
        <v>26186.36</v>
      </c>
      <c r="AN23" s="103">
        <v>26186.28</v>
      </c>
      <c r="AO23" s="103">
        <v>28304.41</v>
      </c>
      <c r="AP23" s="103">
        <v>26917.67</v>
      </c>
      <c r="AQ23" s="103">
        <v>24129.34</v>
      </c>
      <c r="AR23" s="103">
        <v>27648.71</v>
      </c>
      <c r="AS23" s="103">
        <v>28210.41</v>
      </c>
      <c r="AT23" s="103">
        <v>28857.61</v>
      </c>
      <c r="AU23" s="103">
        <v>30071.39</v>
      </c>
      <c r="AV23" s="103">
        <v>33682.61</v>
      </c>
      <c r="AW23" s="103">
        <v>30985.919999999998</v>
      </c>
      <c r="AX23" s="103">
        <v>28974.560000000001</v>
      </c>
      <c r="AY23" s="103">
        <v>34444.410000000003</v>
      </c>
      <c r="AZ23" s="103">
        <v>29888.720000000001</v>
      </c>
      <c r="BA23" s="103">
        <v>34688.089999999997</v>
      </c>
      <c r="BB23" s="103">
        <v>39990.28</v>
      </c>
      <c r="BC23" s="103">
        <v>37110.65</v>
      </c>
      <c r="BD23" s="103">
        <v>37887.599999999999</v>
      </c>
      <c r="BE23" s="103">
        <v>39258.699999999997</v>
      </c>
      <c r="BF23" s="103">
        <v>39868.269999999997</v>
      </c>
      <c r="BG23" s="103">
        <v>43418.38</v>
      </c>
      <c r="BH23" s="103">
        <v>42458.26</v>
      </c>
      <c r="BI23" s="103">
        <v>45795.18</v>
      </c>
      <c r="BJ23" s="103">
        <v>46709.34</v>
      </c>
      <c r="BK23" s="103">
        <v>47623.519999999997</v>
      </c>
      <c r="BL23" s="103">
        <v>49908.92</v>
      </c>
      <c r="BM23" s="103">
        <v>51737.26</v>
      </c>
      <c r="BN23" s="103">
        <v>30985.599999999999</v>
      </c>
      <c r="BO23" s="103">
        <v>31716.91</v>
      </c>
      <c r="BP23" s="103">
        <v>48307.71</v>
      </c>
    </row>
    <row r="24" spans="1:68" x14ac:dyDescent="0.2">
      <c r="A24" s="102">
        <v>22</v>
      </c>
      <c r="B24" s="103">
        <v>15266.32</v>
      </c>
      <c r="C24" s="103">
        <v>17104.53</v>
      </c>
      <c r="D24" s="103">
        <v>17535.189999999999</v>
      </c>
      <c r="E24" s="103">
        <v>15938.64</v>
      </c>
      <c r="F24" s="103">
        <v>16499.32</v>
      </c>
      <c r="G24" s="103">
        <v>17938.57</v>
      </c>
      <c r="H24" s="103">
        <v>18754.95</v>
      </c>
      <c r="I24" s="103">
        <v>18194.689999999999</v>
      </c>
      <c r="J24" s="103">
        <v>18351.560000000001</v>
      </c>
      <c r="K24" s="103">
        <v>18754.91</v>
      </c>
      <c r="L24" s="103">
        <v>21706.55</v>
      </c>
      <c r="M24" s="103">
        <v>19023.89</v>
      </c>
      <c r="N24" s="103">
        <v>19225.53</v>
      </c>
      <c r="O24" s="103">
        <v>21935.43</v>
      </c>
      <c r="P24" s="103">
        <v>22072.59</v>
      </c>
      <c r="Q24" s="103">
        <v>22209.67</v>
      </c>
      <c r="R24" s="103">
        <v>19512.810000000001</v>
      </c>
      <c r="S24" s="103">
        <v>21432.53</v>
      </c>
      <c r="T24" s="103">
        <v>22392.54</v>
      </c>
      <c r="U24" s="103">
        <v>22758.21</v>
      </c>
      <c r="V24" s="103">
        <v>23656.9</v>
      </c>
      <c r="W24" s="103">
        <v>20152.73</v>
      </c>
      <c r="X24" s="103">
        <v>18815.04</v>
      </c>
      <c r="Y24" s="103">
        <v>23215.25</v>
      </c>
      <c r="Z24" s="103">
        <v>20792.57</v>
      </c>
      <c r="AA24" s="103">
        <v>21249.53</v>
      </c>
      <c r="AB24" s="103">
        <v>23672.32</v>
      </c>
      <c r="AC24" s="103">
        <v>21082.080000000002</v>
      </c>
      <c r="AD24" s="103">
        <v>23656.85</v>
      </c>
      <c r="AE24" s="103">
        <v>27648.73</v>
      </c>
      <c r="AF24" s="103">
        <v>28197.19</v>
      </c>
      <c r="AG24" s="103">
        <v>21432.5</v>
      </c>
      <c r="AH24" s="103">
        <v>24815.06</v>
      </c>
      <c r="AI24" s="103">
        <v>22072.39</v>
      </c>
      <c r="AJ24" s="103">
        <v>25409.279999999999</v>
      </c>
      <c r="AK24" s="103">
        <v>25759.41</v>
      </c>
      <c r="AL24" s="103">
        <v>27648.71</v>
      </c>
      <c r="AM24" s="103">
        <v>26186.36</v>
      </c>
      <c r="AN24" s="103">
        <v>26186.28</v>
      </c>
      <c r="AO24" s="103">
        <v>28304.41</v>
      </c>
      <c r="AP24" s="103">
        <v>26917.67</v>
      </c>
      <c r="AQ24" s="103">
        <v>24129.34</v>
      </c>
      <c r="AR24" s="103">
        <v>27648.71</v>
      </c>
      <c r="AS24" s="103">
        <v>28210.41</v>
      </c>
      <c r="AT24" s="103">
        <v>28857.61</v>
      </c>
      <c r="AU24" s="103">
        <v>30071.39</v>
      </c>
      <c r="AV24" s="103">
        <v>33682.61</v>
      </c>
      <c r="AW24" s="103">
        <v>30985.919999999998</v>
      </c>
      <c r="AX24" s="103">
        <v>28974.560000000001</v>
      </c>
      <c r="AY24" s="103">
        <v>34444.410000000003</v>
      </c>
      <c r="AZ24" s="103">
        <v>29888.720000000001</v>
      </c>
      <c r="BA24" s="103">
        <v>34688.089999999997</v>
      </c>
      <c r="BB24" s="103">
        <v>41361.56</v>
      </c>
      <c r="BC24" s="103">
        <v>37110.65</v>
      </c>
      <c r="BD24" s="103">
        <v>37887.599999999999</v>
      </c>
      <c r="BE24" s="103">
        <v>39258.699999999997</v>
      </c>
      <c r="BF24" s="103">
        <v>39868.269999999997</v>
      </c>
      <c r="BG24" s="103">
        <v>44789.67</v>
      </c>
      <c r="BH24" s="103">
        <v>42458.26</v>
      </c>
      <c r="BI24" s="103">
        <v>47166.48</v>
      </c>
      <c r="BJ24" s="103">
        <v>46709.34</v>
      </c>
      <c r="BK24" s="103">
        <v>48994.77</v>
      </c>
      <c r="BL24" s="103">
        <v>51280.2</v>
      </c>
      <c r="BM24" s="103">
        <v>53108.51</v>
      </c>
      <c r="BN24" s="103">
        <v>30985.599999999999</v>
      </c>
      <c r="BO24" s="103">
        <v>31716.91</v>
      </c>
      <c r="BP24" s="103">
        <v>49672.26</v>
      </c>
    </row>
    <row r="25" spans="1:68" x14ac:dyDescent="0.2">
      <c r="A25" s="102">
        <v>23</v>
      </c>
      <c r="B25" s="103">
        <v>15336.83</v>
      </c>
      <c r="C25" s="103">
        <v>17263.080000000002</v>
      </c>
      <c r="D25" s="103">
        <v>17697.29</v>
      </c>
      <c r="E25" s="103">
        <v>16009.16</v>
      </c>
      <c r="F25" s="103">
        <v>16576.810000000001</v>
      </c>
      <c r="G25" s="103">
        <v>18100.689999999999</v>
      </c>
      <c r="H25" s="103">
        <v>18924.09</v>
      </c>
      <c r="I25" s="103">
        <v>18363.8</v>
      </c>
      <c r="J25" s="103">
        <v>18520.7</v>
      </c>
      <c r="K25" s="103">
        <v>18924.04</v>
      </c>
      <c r="L25" s="103">
        <v>22026.46</v>
      </c>
      <c r="M25" s="103">
        <v>19192.98</v>
      </c>
      <c r="N25" s="103">
        <v>19394.64</v>
      </c>
      <c r="O25" s="103">
        <v>22575.32</v>
      </c>
      <c r="P25" s="103">
        <v>22712.5</v>
      </c>
      <c r="Q25" s="103">
        <v>22849.61</v>
      </c>
      <c r="R25" s="103">
        <v>19878.46</v>
      </c>
      <c r="S25" s="103">
        <v>21798.17</v>
      </c>
      <c r="T25" s="103">
        <v>23032.48</v>
      </c>
      <c r="U25" s="103">
        <v>23398.15</v>
      </c>
      <c r="V25" s="103">
        <v>24205.39</v>
      </c>
      <c r="W25" s="103">
        <v>20518.349999999999</v>
      </c>
      <c r="X25" s="103">
        <v>18892.59</v>
      </c>
      <c r="Y25" s="103">
        <v>23855.17</v>
      </c>
      <c r="Z25" s="103">
        <v>21158.21</v>
      </c>
      <c r="AA25" s="103">
        <v>21569.439999999999</v>
      </c>
      <c r="AB25" s="103">
        <v>24312.28</v>
      </c>
      <c r="AC25" s="103">
        <v>21447.7</v>
      </c>
      <c r="AD25" s="103">
        <v>24205.34</v>
      </c>
      <c r="AE25" s="103">
        <v>28197.19</v>
      </c>
      <c r="AF25" s="103">
        <v>28745.68</v>
      </c>
      <c r="AG25" s="103">
        <v>21798.15</v>
      </c>
      <c r="AH25" s="103">
        <v>25454.97</v>
      </c>
      <c r="AI25" s="103">
        <v>22438.03</v>
      </c>
      <c r="AJ25" s="103">
        <v>26049.200000000001</v>
      </c>
      <c r="AK25" s="103">
        <v>26307.87</v>
      </c>
      <c r="AL25" s="103">
        <v>28197.17</v>
      </c>
      <c r="AM25" s="103">
        <v>26826.29</v>
      </c>
      <c r="AN25" s="103">
        <v>26826.22</v>
      </c>
      <c r="AO25" s="103">
        <v>29035.77</v>
      </c>
      <c r="AP25" s="103">
        <v>27557.58</v>
      </c>
      <c r="AQ25" s="103">
        <v>24494.98</v>
      </c>
      <c r="AR25" s="103">
        <v>28197.17</v>
      </c>
      <c r="AS25" s="103">
        <v>28830.79</v>
      </c>
      <c r="AT25" s="103">
        <v>29477.99</v>
      </c>
      <c r="AU25" s="103">
        <v>30802.73</v>
      </c>
      <c r="AV25" s="103">
        <v>34665.33</v>
      </c>
      <c r="AW25" s="103">
        <v>31717.279999999999</v>
      </c>
      <c r="AX25" s="103">
        <v>29614.5</v>
      </c>
      <c r="AY25" s="103">
        <v>35427.129999999997</v>
      </c>
      <c r="AZ25" s="103">
        <v>30528.66</v>
      </c>
      <c r="BA25" s="103">
        <v>35670.86</v>
      </c>
      <c r="BB25" s="103">
        <v>41361.56</v>
      </c>
      <c r="BC25" s="103">
        <v>38093.379999999997</v>
      </c>
      <c r="BD25" s="103">
        <v>38870.35</v>
      </c>
      <c r="BE25" s="103">
        <v>40378.53</v>
      </c>
      <c r="BF25" s="103">
        <v>40851.019999999997</v>
      </c>
      <c r="BG25" s="103">
        <v>44789.67</v>
      </c>
      <c r="BH25" s="103">
        <v>42458.26</v>
      </c>
      <c r="BI25" s="103">
        <v>47166.48</v>
      </c>
      <c r="BJ25" s="103">
        <v>46709.34</v>
      </c>
      <c r="BK25" s="103">
        <v>48994.77</v>
      </c>
      <c r="BL25" s="103">
        <v>51280.2</v>
      </c>
      <c r="BM25" s="103">
        <v>53108.51</v>
      </c>
      <c r="BN25" s="103">
        <v>31716.94</v>
      </c>
      <c r="BO25" s="103">
        <v>32448.27</v>
      </c>
      <c r="BP25" s="103">
        <v>49672.26</v>
      </c>
    </row>
    <row r="26" spans="1:68" x14ac:dyDescent="0.2">
      <c r="A26" s="102">
        <v>24</v>
      </c>
      <c r="B26" s="103">
        <v>15407.33</v>
      </c>
      <c r="C26" s="103">
        <v>17421.61</v>
      </c>
      <c r="D26" s="103">
        <v>17859.39</v>
      </c>
      <c r="E26" s="103">
        <v>16079.66</v>
      </c>
      <c r="F26" s="103">
        <v>16654.330000000002</v>
      </c>
      <c r="G26" s="103">
        <v>18262.79</v>
      </c>
      <c r="H26" s="103">
        <v>19093.18</v>
      </c>
      <c r="I26" s="103">
        <v>18532.89</v>
      </c>
      <c r="J26" s="103">
        <v>18689.78</v>
      </c>
      <c r="K26" s="103">
        <v>19093.13</v>
      </c>
      <c r="L26" s="103">
        <v>22346.36</v>
      </c>
      <c r="M26" s="103">
        <v>19362.099999999999</v>
      </c>
      <c r="N26" s="103">
        <v>19566.810000000001</v>
      </c>
      <c r="O26" s="103">
        <v>22575.32</v>
      </c>
      <c r="P26" s="103">
        <v>22712.5</v>
      </c>
      <c r="Q26" s="103">
        <v>22849.61</v>
      </c>
      <c r="R26" s="103">
        <v>19878.46</v>
      </c>
      <c r="S26" s="103">
        <v>21798.17</v>
      </c>
      <c r="T26" s="103">
        <v>23032.48</v>
      </c>
      <c r="U26" s="103">
        <v>23398.15</v>
      </c>
      <c r="V26" s="103">
        <v>24205.39</v>
      </c>
      <c r="W26" s="103">
        <v>20518.349999999999</v>
      </c>
      <c r="X26" s="103">
        <v>18970.080000000002</v>
      </c>
      <c r="Y26" s="103">
        <v>23855.17</v>
      </c>
      <c r="Z26" s="103">
        <v>21158.21</v>
      </c>
      <c r="AA26" s="103">
        <v>21889.32</v>
      </c>
      <c r="AB26" s="103">
        <v>24312.28</v>
      </c>
      <c r="AC26" s="103">
        <v>21447.7</v>
      </c>
      <c r="AD26" s="103">
        <v>24205.34</v>
      </c>
      <c r="AE26" s="103">
        <v>28197.19</v>
      </c>
      <c r="AF26" s="103">
        <v>28745.68</v>
      </c>
      <c r="AG26" s="103">
        <v>21798.15</v>
      </c>
      <c r="AH26" s="103">
        <v>25454.97</v>
      </c>
      <c r="AI26" s="103">
        <v>22438.03</v>
      </c>
      <c r="AJ26" s="103">
        <v>26049.200000000001</v>
      </c>
      <c r="AK26" s="103">
        <v>26307.87</v>
      </c>
      <c r="AL26" s="103">
        <v>28197.17</v>
      </c>
      <c r="AM26" s="103">
        <v>26826.29</v>
      </c>
      <c r="AN26" s="103">
        <v>26826.22</v>
      </c>
      <c r="AO26" s="103">
        <v>29035.77</v>
      </c>
      <c r="AP26" s="103">
        <v>27557.58</v>
      </c>
      <c r="AQ26" s="103">
        <v>24494.98</v>
      </c>
      <c r="AR26" s="103">
        <v>28197.17</v>
      </c>
      <c r="AS26" s="103">
        <v>28830.79</v>
      </c>
      <c r="AT26" s="103">
        <v>29477.99</v>
      </c>
      <c r="AU26" s="103">
        <v>30802.73</v>
      </c>
      <c r="AV26" s="103">
        <v>34665.33</v>
      </c>
      <c r="AW26" s="103">
        <v>31717.279999999999</v>
      </c>
      <c r="AX26" s="103">
        <v>29614.5</v>
      </c>
      <c r="AY26" s="103">
        <v>35427.129999999997</v>
      </c>
      <c r="AZ26" s="103">
        <v>30528.66</v>
      </c>
      <c r="BA26" s="103">
        <v>35670.86</v>
      </c>
      <c r="BB26" s="103">
        <v>41361.56</v>
      </c>
      <c r="BC26" s="103">
        <v>38093.379999999997</v>
      </c>
      <c r="BD26" s="103">
        <v>38870.35</v>
      </c>
      <c r="BE26" s="103">
        <v>40378.53</v>
      </c>
      <c r="BF26" s="103">
        <v>40851.019999999997</v>
      </c>
      <c r="BG26" s="103">
        <v>44789.67</v>
      </c>
      <c r="BH26" s="103">
        <v>42458.26</v>
      </c>
      <c r="BI26" s="103">
        <v>48537.75</v>
      </c>
      <c r="BJ26" s="103">
        <v>46709.34</v>
      </c>
      <c r="BK26" s="103">
        <v>50366.04</v>
      </c>
      <c r="BL26" s="103">
        <v>51280.2</v>
      </c>
      <c r="BM26" s="103">
        <v>53108.51</v>
      </c>
      <c r="BN26" s="103">
        <v>31716.94</v>
      </c>
      <c r="BO26" s="103">
        <v>32448.27</v>
      </c>
      <c r="BP26" s="103">
        <v>49672.26</v>
      </c>
    </row>
    <row r="27" spans="1:68" x14ac:dyDescent="0.2">
      <c r="A27" s="102">
        <v>25</v>
      </c>
      <c r="B27" s="103">
        <v>15477.83</v>
      </c>
      <c r="C27" s="103">
        <v>17580.16</v>
      </c>
      <c r="D27" s="103">
        <v>18021.509999999998</v>
      </c>
      <c r="E27" s="103">
        <v>16150.16</v>
      </c>
      <c r="F27" s="103">
        <v>16731.849999999999</v>
      </c>
      <c r="G27" s="103">
        <v>18424.91</v>
      </c>
      <c r="H27" s="103">
        <v>19262.32</v>
      </c>
      <c r="I27" s="228">
        <v>18701.98</v>
      </c>
      <c r="J27" s="103">
        <v>18858.900000000001</v>
      </c>
      <c r="K27" s="103">
        <v>19262.27</v>
      </c>
      <c r="L27" s="103">
        <v>22666.240000000002</v>
      </c>
      <c r="M27" s="103">
        <v>19533.560000000001</v>
      </c>
      <c r="N27" s="103">
        <v>19739.240000000002</v>
      </c>
      <c r="O27" s="103">
        <v>23215.279999999999</v>
      </c>
      <c r="P27" s="103">
        <v>23352.44</v>
      </c>
      <c r="Q27" s="103">
        <v>23489.52</v>
      </c>
      <c r="R27" s="103">
        <v>20244.080000000002</v>
      </c>
      <c r="S27" s="103">
        <v>22163.81</v>
      </c>
      <c r="T27" s="103">
        <v>23672.37</v>
      </c>
      <c r="U27" s="103">
        <v>24038.04</v>
      </c>
      <c r="V27" s="103">
        <v>24753.85</v>
      </c>
      <c r="W27" s="103">
        <v>20883.96</v>
      </c>
      <c r="X27" s="103">
        <v>19047.57</v>
      </c>
      <c r="Y27" s="103">
        <v>24495.08</v>
      </c>
      <c r="Z27" s="103">
        <v>21523.83</v>
      </c>
      <c r="AA27" s="103">
        <v>22209.23</v>
      </c>
      <c r="AB27" s="103">
        <v>24952.22</v>
      </c>
      <c r="AC27" s="103">
        <v>21813.34</v>
      </c>
      <c r="AD27" s="103">
        <v>24753.8</v>
      </c>
      <c r="AE27" s="103">
        <v>28745.68</v>
      </c>
      <c r="AF27" s="103">
        <v>29294.15</v>
      </c>
      <c r="AG27" s="103">
        <v>22163.79</v>
      </c>
      <c r="AH27" s="103">
        <v>26094.91</v>
      </c>
      <c r="AI27" s="103">
        <v>22803.68</v>
      </c>
      <c r="AJ27" s="103">
        <v>26689.11</v>
      </c>
      <c r="AK27" s="103">
        <v>26856.34</v>
      </c>
      <c r="AL27" s="103">
        <v>28745.66</v>
      </c>
      <c r="AM27" s="103">
        <v>27466.23</v>
      </c>
      <c r="AN27" s="103">
        <v>27466.16</v>
      </c>
      <c r="AO27" s="103">
        <v>29767.1</v>
      </c>
      <c r="AP27" s="103">
        <v>28197.52</v>
      </c>
      <c r="AQ27" s="103">
        <v>24860.62</v>
      </c>
      <c r="AR27" s="103">
        <v>28745.66</v>
      </c>
      <c r="AS27" s="103">
        <v>29451.16</v>
      </c>
      <c r="AT27" s="103">
        <v>30098.39</v>
      </c>
      <c r="AU27" s="103">
        <v>31534.06</v>
      </c>
      <c r="AV27" s="103">
        <v>34665.33</v>
      </c>
      <c r="AW27" s="103">
        <v>32448.62</v>
      </c>
      <c r="AX27" s="103">
        <v>30254.39</v>
      </c>
      <c r="AY27" s="103">
        <v>35427.129999999997</v>
      </c>
      <c r="AZ27" s="103">
        <v>31168.57</v>
      </c>
      <c r="BA27" s="103">
        <v>36653.589999999997</v>
      </c>
      <c r="BB27" s="103">
        <v>41361.56</v>
      </c>
      <c r="BC27" s="103">
        <v>39076.129999999997</v>
      </c>
      <c r="BD27" s="103">
        <v>39853.1</v>
      </c>
      <c r="BE27" s="103">
        <v>40378.53</v>
      </c>
      <c r="BF27" s="103">
        <v>40851.019999999997</v>
      </c>
      <c r="BG27" s="103">
        <v>44789.67</v>
      </c>
      <c r="BH27" s="103">
        <v>42458.26</v>
      </c>
      <c r="BI27" s="103">
        <v>48537.75</v>
      </c>
      <c r="BJ27" s="103">
        <v>46709.34</v>
      </c>
      <c r="BK27" s="103">
        <v>50366.04</v>
      </c>
      <c r="BL27" s="103">
        <v>51280.2</v>
      </c>
      <c r="BM27" s="103">
        <v>53108.51</v>
      </c>
      <c r="BN27" s="103">
        <v>32448.3</v>
      </c>
      <c r="BO27" s="103">
        <v>33179.629999999997</v>
      </c>
      <c r="BP27" s="103">
        <v>49672.26</v>
      </c>
    </row>
    <row r="28" spans="1:68" x14ac:dyDescent="0.2">
      <c r="A28" s="102">
        <v>26</v>
      </c>
      <c r="B28" s="103">
        <v>15548.35</v>
      </c>
      <c r="C28" s="103">
        <v>17738.669999999998</v>
      </c>
      <c r="D28" s="103">
        <v>18183.61</v>
      </c>
      <c r="E28" s="103">
        <v>16220.64</v>
      </c>
      <c r="F28" s="103">
        <v>16809.36</v>
      </c>
      <c r="G28" s="103">
        <v>18586.98</v>
      </c>
      <c r="H28" s="103">
        <v>19431.68</v>
      </c>
      <c r="I28" s="228">
        <v>18871.14</v>
      </c>
      <c r="J28" s="103">
        <v>19028.009999999998</v>
      </c>
      <c r="K28" s="103">
        <v>19431.73</v>
      </c>
      <c r="L28" s="103">
        <v>22986.15</v>
      </c>
      <c r="M28" s="103">
        <v>19706.02</v>
      </c>
      <c r="N28" s="103">
        <v>19911.73</v>
      </c>
      <c r="O28" s="103">
        <v>23215.279999999999</v>
      </c>
      <c r="P28" s="103">
        <v>23352.44</v>
      </c>
      <c r="Q28" s="103">
        <v>23489.52</v>
      </c>
      <c r="R28" s="103">
        <v>20244.080000000002</v>
      </c>
      <c r="S28" s="103">
        <v>22163.81</v>
      </c>
      <c r="T28" s="103">
        <v>23672.37</v>
      </c>
      <c r="U28" s="103">
        <v>24038.04</v>
      </c>
      <c r="V28" s="103">
        <v>24753.85</v>
      </c>
      <c r="W28" s="103">
        <v>20883.96</v>
      </c>
      <c r="X28" s="103">
        <v>19125.11</v>
      </c>
      <c r="Y28" s="103">
        <v>24495.08</v>
      </c>
      <c r="Z28" s="103">
        <v>21523.83</v>
      </c>
      <c r="AA28" s="103">
        <v>22529.11</v>
      </c>
      <c r="AB28" s="103">
        <v>24952.22</v>
      </c>
      <c r="AC28" s="103">
        <v>21813.34</v>
      </c>
      <c r="AD28" s="103">
        <v>24753.8</v>
      </c>
      <c r="AE28" s="103">
        <v>28745.68</v>
      </c>
      <c r="AF28" s="103">
        <v>29294.15</v>
      </c>
      <c r="AG28" s="103">
        <v>22163.79</v>
      </c>
      <c r="AH28" s="103">
        <v>26094.91</v>
      </c>
      <c r="AI28" s="103">
        <v>22803.68</v>
      </c>
      <c r="AJ28" s="103">
        <v>26689.11</v>
      </c>
      <c r="AK28" s="103">
        <v>26856.34</v>
      </c>
      <c r="AL28" s="103">
        <v>28745.66</v>
      </c>
      <c r="AM28" s="103">
        <v>27466.23</v>
      </c>
      <c r="AN28" s="103">
        <v>27466.16</v>
      </c>
      <c r="AO28" s="103">
        <v>29767.1</v>
      </c>
      <c r="AP28" s="103">
        <v>28197.52</v>
      </c>
      <c r="AQ28" s="103">
        <v>24860.62</v>
      </c>
      <c r="AR28" s="103">
        <v>28745.66</v>
      </c>
      <c r="AS28" s="103">
        <v>29451.16</v>
      </c>
      <c r="AT28" s="103">
        <v>30098.39</v>
      </c>
      <c r="AU28" s="103">
        <v>31534.06</v>
      </c>
      <c r="AV28" s="103">
        <v>34665.33</v>
      </c>
      <c r="AW28" s="103">
        <v>32448.62</v>
      </c>
      <c r="AX28" s="103">
        <v>30254.39</v>
      </c>
      <c r="AY28" s="103">
        <v>35427.129999999997</v>
      </c>
      <c r="AZ28" s="103">
        <v>31168.57</v>
      </c>
      <c r="BA28" s="103">
        <v>36653.589999999997</v>
      </c>
      <c r="BB28" s="103">
        <v>41361.56</v>
      </c>
      <c r="BC28" s="103">
        <v>39076.129999999997</v>
      </c>
      <c r="BD28" s="103">
        <v>39853.1</v>
      </c>
      <c r="BE28" s="103">
        <v>40378.53</v>
      </c>
      <c r="BF28" s="103">
        <v>40851.019999999997</v>
      </c>
      <c r="BG28" s="103">
        <v>44789.67</v>
      </c>
      <c r="BH28" s="103">
        <v>42458.26</v>
      </c>
      <c r="BI28" s="103">
        <v>49909</v>
      </c>
      <c r="BJ28" s="103">
        <v>46709.34</v>
      </c>
      <c r="BK28" s="103">
        <v>51710.39</v>
      </c>
      <c r="BL28" s="103">
        <v>51280.2</v>
      </c>
      <c r="BM28" s="103">
        <v>53108.51</v>
      </c>
      <c r="BN28" s="103">
        <v>32448.3</v>
      </c>
      <c r="BO28" s="103">
        <v>33179.629999999997</v>
      </c>
      <c r="BP28" s="103">
        <v>49672.26</v>
      </c>
    </row>
    <row r="29" spans="1:68" x14ac:dyDescent="0.2">
      <c r="A29" s="102">
        <v>27</v>
      </c>
      <c r="B29" s="103">
        <v>15618.85</v>
      </c>
      <c r="C29" s="103">
        <v>17897.240000000002</v>
      </c>
      <c r="D29" s="103">
        <v>18345.71</v>
      </c>
      <c r="E29" s="103">
        <v>16291.14</v>
      </c>
      <c r="F29" s="103">
        <v>16886.88</v>
      </c>
      <c r="G29" s="103">
        <v>18749.099999999999</v>
      </c>
      <c r="H29" s="103">
        <v>19604.11</v>
      </c>
      <c r="I29" s="229">
        <v>19040.23</v>
      </c>
      <c r="J29" s="103">
        <v>19197.12</v>
      </c>
      <c r="K29" s="103">
        <v>19604.189999999999</v>
      </c>
      <c r="L29" s="103">
        <v>23306.06</v>
      </c>
      <c r="M29" s="103">
        <v>19878.53</v>
      </c>
      <c r="N29" s="103">
        <v>20084.18</v>
      </c>
      <c r="O29" s="103">
        <v>23855.19</v>
      </c>
      <c r="P29" s="103">
        <v>23992.35</v>
      </c>
      <c r="Q29" s="103">
        <v>24129.439999999999</v>
      </c>
      <c r="R29" s="103">
        <v>20609.72</v>
      </c>
      <c r="S29" s="103">
        <v>22529.43</v>
      </c>
      <c r="T29" s="103">
        <v>24312.33</v>
      </c>
      <c r="U29" s="103">
        <v>24677.97</v>
      </c>
      <c r="V29" s="103">
        <v>25302.32</v>
      </c>
      <c r="W29" s="103">
        <v>21249.61</v>
      </c>
      <c r="X29" s="103">
        <v>19202.599999999999</v>
      </c>
      <c r="Y29" s="103">
        <v>25135.02</v>
      </c>
      <c r="Z29" s="103">
        <v>21889.47</v>
      </c>
      <c r="AA29" s="103">
        <v>22849.040000000001</v>
      </c>
      <c r="AB29" s="103">
        <v>25592.11</v>
      </c>
      <c r="AC29" s="103">
        <v>22178.98</v>
      </c>
      <c r="AD29" s="103">
        <v>25302.27</v>
      </c>
      <c r="AE29" s="103">
        <v>29294.15</v>
      </c>
      <c r="AF29" s="103">
        <v>29294.15</v>
      </c>
      <c r="AG29" s="103">
        <v>22529.41</v>
      </c>
      <c r="AH29" s="103">
        <v>26734.85</v>
      </c>
      <c r="AI29" s="103">
        <v>23169.29</v>
      </c>
      <c r="AJ29" s="103">
        <v>27329.05</v>
      </c>
      <c r="AK29" s="103">
        <v>27404.83</v>
      </c>
      <c r="AL29" s="103">
        <v>29294.12</v>
      </c>
      <c r="AM29" s="103">
        <v>28106.12</v>
      </c>
      <c r="AN29" s="103">
        <v>28106.04</v>
      </c>
      <c r="AO29" s="103">
        <v>30498.44</v>
      </c>
      <c r="AP29" s="103">
        <v>28837.43</v>
      </c>
      <c r="AQ29" s="103">
        <v>25226.240000000002</v>
      </c>
      <c r="AR29" s="103">
        <v>29294.12</v>
      </c>
      <c r="AS29" s="103">
        <v>30071.57</v>
      </c>
      <c r="AT29" s="103">
        <v>30718.79</v>
      </c>
      <c r="AU29" s="103">
        <v>32265.4</v>
      </c>
      <c r="AV29" s="103">
        <v>34665.33</v>
      </c>
      <c r="AW29" s="103">
        <v>33179.980000000003</v>
      </c>
      <c r="AX29" s="103">
        <v>30894.33</v>
      </c>
      <c r="AY29" s="103">
        <v>35427.129999999997</v>
      </c>
      <c r="AZ29" s="103">
        <v>31808.48</v>
      </c>
      <c r="BA29" s="103">
        <v>36653.589999999997</v>
      </c>
      <c r="BB29" s="103">
        <v>41361.56</v>
      </c>
      <c r="BC29" s="103">
        <v>39076.129999999997</v>
      </c>
      <c r="BD29" s="103">
        <v>39853.1</v>
      </c>
      <c r="BE29" s="103">
        <v>40378.53</v>
      </c>
      <c r="BF29" s="103">
        <v>40851.019999999997</v>
      </c>
      <c r="BG29" s="103">
        <v>44789.67</v>
      </c>
      <c r="BH29" s="103">
        <v>42458.26</v>
      </c>
      <c r="BI29" s="103">
        <v>49909</v>
      </c>
      <c r="BJ29" s="103">
        <v>46709.34</v>
      </c>
      <c r="BK29" s="103">
        <v>51710.39</v>
      </c>
      <c r="BL29" s="103">
        <v>51280.2</v>
      </c>
      <c r="BM29" s="103">
        <v>53108.51</v>
      </c>
      <c r="BN29" s="103">
        <v>33179.660000000003</v>
      </c>
      <c r="BO29" s="103">
        <v>33910.97</v>
      </c>
      <c r="BP29" s="103">
        <v>49672.26</v>
      </c>
    </row>
    <row r="30" spans="1:68" x14ac:dyDescent="0.2">
      <c r="A30" s="102">
        <v>28</v>
      </c>
      <c r="B30" s="103">
        <v>15618.85</v>
      </c>
      <c r="C30" s="103">
        <v>18055.77</v>
      </c>
      <c r="D30" s="103">
        <v>18507.830000000002</v>
      </c>
      <c r="E30" s="103">
        <v>16291.14</v>
      </c>
      <c r="F30" s="103">
        <v>16886.88</v>
      </c>
      <c r="G30" s="103">
        <v>18911.2</v>
      </c>
      <c r="H30" s="103">
        <v>19776.57</v>
      </c>
      <c r="I30" s="103">
        <v>19209.34</v>
      </c>
      <c r="J30" s="103">
        <v>19366.240000000002</v>
      </c>
      <c r="K30" s="103">
        <v>19776.650000000001</v>
      </c>
      <c r="L30" s="103">
        <v>23625.94</v>
      </c>
      <c r="M30" s="103">
        <v>20050.990000000002</v>
      </c>
      <c r="N30" s="103">
        <v>20256.689999999999</v>
      </c>
      <c r="O30" s="103">
        <v>23855.19</v>
      </c>
      <c r="P30" s="103">
        <v>23992.35</v>
      </c>
      <c r="Q30" s="103">
        <v>24129.439999999999</v>
      </c>
      <c r="R30" s="103">
        <v>20609.72</v>
      </c>
      <c r="S30" s="103">
        <v>22529.43</v>
      </c>
      <c r="T30" s="103">
        <v>24312.33</v>
      </c>
      <c r="U30" s="103">
        <v>24677.97</v>
      </c>
      <c r="V30" s="103">
        <v>25302.32</v>
      </c>
      <c r="W30" s="103">
        <v>21249.61</v>
      </c>
      <c r="X30" s="103">
        <v>19202.599999999999</v>
      </c>
      <c r="Y30" s="103">
        <v>25135.02</v>
      </c>
      <c r="Z30" s="103">
        <v>21889.47</v>
      </c>
      <c r="AA30" s="103">
        <v>23168.9</v>
      </c>
      <c r="AB30" s="103">
        <v>25592.11</v>
      </c>
      <c r="AC30" s="103">
        <v>22178.98</v>
      </c>
      <c r="AD30" s="103">
        <v>25302.27</v>
      </c>
      <c r="AE30" s="103">
        <v>29294.15</v>
      </c>
      <c r="AF30" s="103">
        <v>29294.15</v>
      </c>
      <c r="AG30" s="103">
        <v>22529.41</v>
      </c>
      <c r="AH30" s="103">
        <v>26734.85</v>
      </c>
      <c r="AI30" s="103">
        <v>23169.29</v>
      </c>
      <c r="AJ30" s="103">
        <v>27329.05</v>
      </c>
      <c r="AK30" s="103">
        <v>27404.83</v>
      </c>
      <c r="AL30" s="103">
        <v>29294.12</v>
      </c>
      <c r="AM30" s="103">
        <v>28106.12</v>
      </c>
      <c r="AN30" s="103">
        <v>28106.04</v>
      </c>
      <c r="AO30" s="103">
        <v>30498.44</v>
      </c>
      <c r="AP30" s="103">
        <v>28837.43</v>
      </c>
      <c r="AQ30" s="103">
        <v>25226.240000000002</v>
      </c>
      <c r="AR30" s="103">
        <v>29294.12</v>
      </c>
      <c r="AS30" s="103">
        <v>30071.57</v>
      </c>
      <c r="AT30" s="103">
        <v>30718.79</v>
      </c>
      <c r="AU30" s="103">
        <v>32265.4</v>
      </c>
      <c r="AV30" s="103">
        <v>34665.33</v>
      </c>
      <c r="AW30" s="103">
        <v>33179.980000000003</v>
      </c>
      <c r="AX30" s="103">
        <v>30894.33</v>
      </c>
      <c r="AY30" s="103">
        <v>35427.129999999997</v>
      </c>
      <c r="AZ30" s="103">
        <v>31808.48</v>
      </c>
      <c r="BA30" s="103">
        <v>36653.589999999997</v>
      </c>
      <c r="BB30" s="103">
        <v>41361.56</v>
      </c>
      <c r="BC30" s="103">
        <v>39076.129999999997</v>
      </c>
      <c r="BD30" s="103">
        <v>39853.1</v>
      </c>
      <c r="BE30" s="103">
        <v>40378.53</v>
      </c>
      <c r="BF30" s="103">
        <v>40851.019999999997</v>
      </c>
      <c r="BG30" s="103">
        <v>44789.67</v>
      </c>
      <c r="BH30" s="103">
        <v>42458.26</v>
      </c>
      <c r="BI30" s="103">
        <v>51280.27</v>
      </c>
      <c r="BJ30" s="103">
        <v>46709.34</v>
      </c>
      <c r="BK30" s="103">
        <v>53081.64</v>
      </c>
      <c r="BL30" s="103">
        <v>51280.2</v>
      </c>
      <c r="BM30" s="103">
        <v>53108.51</v>
      </c>
      <c r="BN30" s="103">
        <v>33179.660000000003</v>
      </c>
      <c r="BO30" s="103">
        <v>33910.97</v>
      </c>
      <c r="BP30" s="103">
        <v>49672.26</v>
      </c>
    </row>
    <row r="31" spans="1:68" x14ac:dyDescent="0.2">
      <c r="A31" s="102">
        <v>29</v>
      </c>
      <c r="B31" s="103">
        <v>15618.85</v>
      </c>
      <c r="C31" s="103">
        <v>18214.3</v>
      </c>
      <c r="D31" s="103">
        <v>18669.900000000001</v>
      </c>
      <c r="E31" s="103">
        <v>16291.14</v>
      </c>
      <c r="F31" s="103">
        <v>16886.88</v>
      </c>
      <c r="G31" s="103">
        <v>19073.3</v>
      </c>
      <c r="H31" s="103">
        <v>19949.080000000002</v>
      </c>
      <c r="I31" s="103">
        <v>19378.43</v>
      </c>
      <c r="J31" s="103">
        <v>19537.75</v>
      </c>
      <c r="K31" s="103">
        <v>19949.13</v>
      </c>
      <c r="L31" s="103">
        <v>23945.85</v>
      </c>
      <c r="M31" s="103">
        <v>20223.48</v>
      </c>
      <c r="N31" s="103">
        <v>20429.150000000001</v>
      </c>
      <c r="O31" s="103">
        <v>24495.1</v>
      </c>
      <c r="P31" s="103">
        <v>23992.35</v>
      </c>
      <c r="Q31" s="103">
        <v>24769.37</v>
      </c>
      <c r="R31" s="103">
        <v>20975.34</v>
      </c>
      <c r="S31" s="103">
        <v>22895.07</v>
      </c>
      <c r="T31" s="103">
        <v>24952.27</v>
      </c>
      <c r="U31" s="103">
        <v>25317.91</v>
      </c>
      <c r="V31" s="103">
        <v>25302.32</v>
      </c>
      <c r="W31" s="103">
        <v>21615.25</v>
      </c>
      <c r="X31" s="103">
        <v>19202.599999999999</v>
      </c>
      <c r="Y31" s="103">
        <v>25774.93</v>
      </c>
      <c r="Z31" s="103">
        <v>22255.11</v>
      </c>
      <c r="AA31" s="103">
        <v>23488.799999999999</v>
      </c>
      <c r="AB31" s="103">
        <v>26232.04</v>
      </c>
      <c r="AC31" s="103">
        <v>22544.58</v>
      </c>
      <c r="AD31" s="103">
        <v>25302.27</v>
      </c>
      <c r="AE31" s="103">
        <v>29294.15</v>
      </c>
      <c r="AF31" s="103">
        <v>29294.15</v>
      </c>
      <c r="AG31" s="103">
        <v>22895.05</v>
      </c>
      <c r="AH31" s="103">
        <v>27374.73</v>
      </c>
      <c r="AI31" s="103">
        <v>23534.94</v>
      </c>
      <c r="AJ31" s="103">
        <v>27968.93</v>
      </c>
      <c r="AK31" s="103">
        <v>27404.83</v>
      </c>
      <c r="AL31" s="103">
        <v>29294.12</v>
      </c>
      <c r="AM31" s="103">
        <v>28746.080000000002</v>
      </c>
      <c r="AN31" s="103">
        <v>28746.01</v>
      </c>
      <c r="AO31" s="103">
        <v>30498.44</v>
      </c>
      <c r="AP31" s="103">
        <v>29477.37</v>
      </c>
      <c r="AQ31" s="103">
        <v>25591.88</v>
      </c>
      <c r="AR31" s="103">
        <v>29294.12</v>
      </c>
      <c r="AS31" s="103">
        <v>30071.57</v>
      </c>
      <c r="AT31" s="103">
        <v>30718.79</v>
      </c>
      <c r="AU31" s="103">
        <v>32265.4</v>
      </c>
      <c r="AV31" s="103">
        <v>34665.33</v>
      </c>
      <c r="AW31" s="103">
        <v>33179.980000000003</v>
      </c>
      <c r="AX31" s="103">
        <v>31534.26</v>
      </c>
      <c r="AY31" s="103">
        <v>35427.129999999997</v>
      </c>
      <c r="AZ31" s="103">
        <v>32448.42</v>
      </c>
      <c r="BA31" s="103">
        <v>36653.589999999997</v>
      </c>
      <c r="BB31" s="103">
        <v>41361.56</v>
      </c>
      <c r="BC31" s="103">
        <v>39076.129999999997</v>
      </c>
      <c r="BD31" s="103">
        <v>39853.1</v>
      </c>
      <c r="BE31" s="103">
        <v>40378.53</v>
      </c>
      <c r="BF31" s="103">
        <v>40851.019999999997</v>
      </c>
      <c r="BG31" s="103">
        <v>44789.67</v>
      </c>
      <c r="BH31" s="103">
        <v>42458.26</v>
      </c>
      <c r="BI31" s="103">
        <v>51280.27</v>
      </c>
      <c r="BJ31" s="103">
        <v>46709.34</v>
      </c>
      <c r="BK31" s="103">
        <v>53081.64</v>
      </c>
      <c r="BL31" s="103">
        <v>51280.2</v>
      </c>
      <c r="BM31" s="103">
        <v>53108.51</v>
      </c>
      <c r="BN31" s="103">
        <v>33179.660000000003</v>
      </c>
      <c r="BO31" s="103">
        <v>33910.97</v>
      </c>
      <c r="BP31" s="103">
        <v>49672.26</v>
      </c>
    </row>
    <row r="32" spans="1:68" x14ac:dyDescent="0.2">
      <c r="A32" s="102">
        <v>30</v>
      </c>
      <c r="B32" s="103">
        <v>15618.85</v>
      </c>
      <c r="C32" s="103">
        <v>18214.3</v>
      </c>
      <c r="D32" s="103">
        <v>18669.900000000001</v>
      </c>
      <c r="E32" s="103">
        <v>16291.14</v>
      </c>
      <c r="F32" s="103">
        <v>16886.88</v>
      </c>
      <c r="G32" s="103">
        <v>19073.3</v>
      </c>
      <c r="H32" s="103">
        <v>19949.080000000002</v>
      </c>
      <c r="I32" s="103">
        <v>19378.43</v>
      </c>
      <c r="J32" s="103">
        <v>19537.75</v>
      </c>
      <c r="K32" s="103">
        <v>19949.13</v>
      </c>
      <c r="L32" s="103">
        <v>23945.85</v>
      </c>
      <c r="M32" s="103">
        <v>20223.48</v>
      </c>
      <c r="N32" s="103">
        <v>20429.150000000001</v>
      </c>
      <c r="O32" s="103">
        <v>24495.1</v>
      </c>
      <c r="P32" s="103">
        <v>23992.35</v>
      </c>
      <c r="Q32" s="103">
        <v>24769.37</v>
      </c>
      <c r="R32" s="103">
        <v>20975.34</v>
      </c>
      <c r="S32" s="103">
        <v>22895.07</v>
      </c>
      <c r="T32" s="103">
        <v>24952.27</v>
      </c>
      <c r="U32" s="103">
        <v>25317.91</v>
      </c>
      <c r="V32" s="103">
        <v>25302.32</v>
      </c>
      <c r="W32" s="103">
        <v>21615.25</v>
      </c>
      <c r="X32" s="103">
        <v>19202.599999999999</v>
      </c>
      <c r="Y32" s="103">
        <v>25774.93</v>
      </c>
      <c r="Z32" s="103">
        <v>22255.11</v>
      </c>
      <c r="AA32" s="103">
        <v>23488.799999999999</v>
      </c>
      <c r="AB32" s="103">
        <v>26232.04</v>
      </c>
      <c r="AC32" s="103">
        <v>22544.58</v>
      </c>
      <c r="AD32" s="103">
        <v>25302.27</v>
      </c>
      <c r="AE32" s="103">
        <v>29294.15</v>
      </c>
      <c r="AF32" s="103">
        <v>29294.15</v>
      </c>
      <c r="AG32" s="103">
        <v>22895.05</v>
      </c>
      <c r="AH32" s="103">
        <v>27374.73</v>
      </c>
      <c r="AI32" s="103">
        <v>23534.94</v>
      </c>
      <c r="AJ32" s="103">
        <v>27968.93</v>
      </c>
      <c r="AK32" s="103">
        <v>27404.83</v>
      </c>
      <c r="AL32" s="103">
        <v>29294.12</v>
      </c>
      <c r="AM32" s="103">
        <v>28746.080000000002</v>
      </c>
      <c r="AN32" s="103">
        <v>28746.01</v>
      </c>
      <c r="AO32" s="103">
        <v>30498.44</v>
      </c>
      <c r="AP32" s="103">
        <v>29477.37</v>
      </c>
      <c r="AQ32" s="103">
        <v>25591.88</v>
      </c>
      <c r="AR32" s="103">
        <v>29294.12</v>
      </c>
      <c r="AS32" s="103">
        <v>30071.57</v>
      </c>
      <c r="AT32" s="103">
        <v>30718.79</v>
      </c>
      <c r="AU32" s="103">
        <v>32265.4</v>
      </c>
      <c r="AV32" s="103">
        <v>34665.33</v>
      </c>
      <c r="AW32" s="103">
        <v>33179.980000000003</v>
      </c>
      <c r="AX32" s="103">
        <v>31534.26</v>
      </c>
      <c r="AY32" s="103">
        <v>35427.129999999997</v>
      </c>
      <c r="AZ32" s="103">
        <v>32448.42</v>
      </c>
      <c r="BA32" s="103">
        <v>36653.589999999997</v>
      </c>
      <c r="BB32" s="103">
        <v>41361.56</v>
      </c>
      <c r="BC32" s="103">
        <v>39076.129999999997</v>
      </c>
      <c r="BD32" s="103">
        <v>39853.1</v>
      </c>
      <c r="BE32" s="103">
        <v>40378.53</v>
      </c>
      <c r="BF32" s="103">
        <v>40851.019999999997</v>
      </c>
      <c r="BG32" s="103">
        <v>44789.67</v>
      </c>
      <c r="BH32" s="103">
        <v>42458.26</v>
      </c>
      <c r="BI32" s="103">
        <v>51280.27</v>
      </c>
      <c r="BJ32" s="103">
        <v>46709.34</v>
      </c>
      <c r="BK32" s="103">
        <v>54452.91</v>
      </c>
      <c r="BL32" s="103">
        <v>51280.2</v>
      </c>
      <c r="BM32" s="103">
        <v>53108.51</v>
      </c>
      <c r="BN32" s="103">
        <v>33179.660000000003</v>
      </c>
      <c r="BO32" s="103">
        <v>33910.97</v>
      </c>
      <c r="BP32" s="103">
        <v>49672.26</v>
      </c>
    </row>
    <row r="33" spans="1:68" x14ac:dyDescent="0.2">
      <c r="A33" s="102">
        <v>31</v>
      </c>
      <c r="B33" s="103">
        <v>15618.85</v>
      </c>
      <c r="C33" s="103">
        <v>18214.3</v>
      </c>
      <c r="D33" s="103">
        <v>18669.900000000001</v>
      </c>
      <c r="E33" s="103">
        <v>16291.14</v>
      </c>
      <c r="F33" s="103">
        <v>16886.88</v>
      </c>
      <c r="G33" s="103">
        <v>19073.3</v>
      </c>
      <c r="H33" s="103">
        <v>19949.080000000002</v>
      </c>
      <c r="I33" s="103">
        <v>19378.43</v>
      </c>
      <c r="J33" s="103">
        <v>19537.75</v>
      </c>
      <c r="K33" s="103">
        <v>19949.13</v>
      </c>
      <c r="L33" s="103">
        <v>23945.85</v>
      </c>
      <c r="M33" s="103">
        <v>20223.48</v>
      </c>
      <c r="N33" s="103">
        <v>20429.150000000001</v>
      </c>
      <c r="O33" s="103">
        <v>24495.1</v>
      </c>
      <c r="P33" s="103">
        <v>23992.35</v>
      </c>
      <c r="Q33" s="103">
        <v>24769.37</v>
      </c>
      <c r="R33" s="103">
        <v>21340.98</v>
      </c>
      <c r="S33" s="103">
        <v>23260.69</v>
      </c>
      <c r="T33" s="103">
        <v>24952.27</v>
      </c>
      <c r="U33" s="103">
        <v>25317.91</v>
      </c>
      <c r="V33" s="103">
        <v>25302.32</v>
      </c>
      <c r="W33" s="103">
        <v>21980.87</v>
      </c>
      <c r="X33" s="103">
        <v>19202.599999999999</v>
      </c>
      <c r="Y33" s="103">
        <v>25774.93</v>
      </c>
      <c r="Z33" s="103">
        <v>22620.73</v>
      </c>
      <c r="AA33" s="103">
        <v>23488.799999999999</v>
      </c>
      <c r="AB33" s="103">
        <v>26232.04</v>
      </c>
      <c r="AC33" s="103">
        <v>22910.22</v>
      </c>
      <c r="AD33" s="103">
        <v>25302.27</v>
      </c>
      <c r="AE33" s="103">
        <v>29294.15</v>
      </c>
      <c r="AF33" s="103">
        <v>29294.15</v>
      </c>
      <c r="AG33" s="103">
        <v>23260.67</v>
      </c>
      <c r="AH33" s="103">
        <v>27374.73</v>
      </c>
      <c r="AI33" s="103">
        <v>23900.6</v>
      </c>
      <c r="AJ33" s="103">
        <v>27968.93</v>
      </c>
      <c r="AK33" s="103">
        <v>27404.83</v>
      </c>
      <c r="AL33" s="103">
        <v>29294.12</v>
      </c>
      <c r="AM33" s="103">
        <v>28746.080000000002</v>
      </c>
      <c r="AN33" s="103">
        <v>29385.919999999998</v>
      </c>
      <c r="AO33" s="103">
        <v>30498.44</v>
      </c>
      <c r="AP33" s="103">
        <v>30117.25</v>
      </c>
      <c r="AQ33" s="103">
        <v>25957.5</v>
      </c>
      <c r="AR33" s="103">
        <v>29294.12</v>
      </c>
      <c r="AS33" s="103">
        <v>30071.57</v>
      </c>
      <c r="AT33" s="103">
        <v>30718.79</v>
      </c>
      <c r="AU33" s="103">
        <v>32265.4</v>
      </c>
      <c r="AV33" s="103">
        <v>34665.33</v>
      </c>
      <c r="AW33" s="103">
        <v>33179.980000000003</v>
      </c>
      <c r="AX33" s="103">
        <v>32174.17</v>
      </c>
      <c r="AY33" s="103">
        <v>35427.129999999997</v>
      </c>
      <c r="AZ33" s="103">
        <v>33088.33</v>
      </c>
      <c r="BA33" s="103">
        <v>36653.589999999997</v>
      </c>
      <c r="BB33" s="103">
        <v>41361.56</v>
      </c>
      <c r="BC33" s="103">
        <v>39076.129999999997</v>
      </c>
      <c r="BD33" s="103">
        <v>39853.1</v>
      </c>
      <c r="BE33" s="103">
        <v>40378.53</v>
      </c>
      <c r="BF33" s="103">
        <v>40851.019999999997</v>
      </c>
      <c r="BG33" s="103">
        <v>44789.67</v>
      </c>
      <c r="BH33" s="103">
        <v>42458.26</v>
      </c>
      <c r="BI33" s="103">
        <v>51280.27</v>
      </c>
      <c r="BJ33" s="103">
        <v>46709.34</v>
      </c>
      <c r="BK33" s="103">
        <v>54452.91</v>
      </c>
      <c r="BL33" s="103">
        <v>51280.2</v>
      </c>
      <c r="BM33" s="103">
        <v>53108.51</v>
      </c>
      <c r="BN33" s="103">
        <v>33179.660000000003</v>
      </c>
      <c r="BO33" s="103">
        <v>33910.97</v>
      </c>
      <c r="BP33" s="103">
        <v>49672.26</v>
      </c>
    </row>
    <row r="34" spans="1:68" x14ac:dyDescent="0.2">
      <c r="A34" s="3">
        <v>32</v>
      </c>
      <c r="B34" s="103">
        <v>15618.85</v>
      </c>
      <c r="C34" s="103">
        <v>18214.3</v>
      </c>
      <c r="D34" s="103">
        <v>18669.900000000001</v>
      </c>
      <c r="E34" s="103">
        <v>16291.14</v>
      </c>
      <c r="F34" s="103">
        <v>16886.88</v>
      </c>
      <c r="G34" s="103">
        <v>19073.3</v>
      </c>
      <c r="H34" s="103">
        <v>19949.080000000002</v>
      </c>
      <c r="I34" s="103">
        <v>19378.43</v>
      </c>
      <c r="J34" s="103">
        <v>19537.75</v>
      </c>
      <c r="K34" s="103">
        <v>19949.13</v>
      </c>
      <c r="L34" s="103">
        <v>23945.85</v>
      </c>
      <c r="M34" s="103">
        <v>20223.48</v>
      </c>
      <c r="N34" s="103">
        <v>20429.150000000001</v>
      </c>
      <c r="O34" s="103">
        <v>24495.1</v>
      </c>
      <c r="P34" s="103">
        <v>23992.35</v>
      </c>
      <c r="Q34" s="103">
        <v>24769.37</v>
      </c>
      <c r="R34" s="103">
        <v>21340.98</v>
      </c>
      <c r="S34" s="103">
        <v>23260.69</v>
      </c>
      <c r="T34" s="103">
        <v>24952.27</v>
      </c>
      <c r="U34" s="103">
        <v>25317.91</v>
      </c>
      <c r="V34" s="103">
        <v>25302.32</v>
      </c>
      <c r="W34" s="103">
        <v>21980.87</v>
      </c>
      <c r="X34" s="103">
        <v>19202.599999999999</v>
      </c>
      <c r="Y34" s="103">
        <v>25774.93</v>
      </c>
      <c r="Z34" s="103">
        <v>22620.73</v>
      </c>
      <c r="AA34" s="103">
        <v>23488.799999999999</v>
      </c>
      <c r="AB34" s="103">
        <v>26232.04</v>
      </c>
      <c r="AC34" s="103">
        <v>22910.22</v>
      </c>
      <c r="AD34" s="103">
        <v>25302.27</v>
      </c>
      <c r="AE34" s="103">
        <v>29294.15</v>
      </c>
      <c r="AF34" s="103">
        <v>29294.15</v>
      </c>
      <c r="AG34" s="103">
        <v>23260.67</v>
      </c>
      <c r="AH34" s="103">
        <v>27374.73</v>
      </c>
      <c r="AI34" s="103">
        <v>23900.6</v>
      </c>
      <c r="AJ34" s="103">
        <v>27968.93</v>
      </c>
      <c r="AK34" s="103">
        <v>27404.83</v>
      </c>
      <c r="AL34" s="103">
        <v>29294.12</v>
      </c>
      <c r="AM34" s="103">
        <v>28746.080000000002</v>
      </c>
      <c r="AN34" s="103">
        <v>29385.919999999998</v>
      </c>
      <c r="AO34" s="103">
        <v>30498.44</v>
      </c>
      <c r="AP34" s="103">
        <v>30117.25</v>
      </c>
      <c r="AQ34" s="103">
        <v>25957.5</v>
      </c>
      <c r="AR34" s="103">
        <v>29294.12</v>
      </c>
      <c r="AS34" s="103">
        <v>30071.57</v>
      </c>
      <c r="AT34" s="103">
        <v>30718.79</v>
      </c>
      <c r="AU34" s="103">
        <v>32265.4</v>
      </c>
      <c r="AV34" s="103">
        <v>34665.33</v>
      </c>
      <c r="AW34" s="103">
        <v>33179.980000000003</v>
      </c>
      <c r="AX34" s="103">
        <v>32174.17</v>
      </c>
      <c r="AY34" s="103">
        <v>35427.129999999997</v>
      </c>
      <c r="AZ34" s="103">
        <v>33088.33</v>
      </c>
      <c r="BA34" s="103">
        <v>36653.589999999997</v>
      </c>
      <c r="BB34" s="103">
        <v>41361.56</v>
      </c>
      <c r="BC34" s="103">
        <v>39076.129999999997</v>
      </c>
      <c r="BD34" s="103">
        <v>39853.1</v>
      </c>
      <c r="BE34" s="103">
        <v>40378.53</v>
      </c>
      <c r="BF34" s="103">
        <v>40851.019999999997</v>
      </c>
      <c r="BG34" s="103">
        <v>44789.67</v>
      </c>
      <c r="BH34" s="103">
        <v>42458.26</v>
      </c>
      <c r="BI34" s="103">
        <v>51280.27</v>
      </c>
      <c r="BJ34" s="103">
        <v>46709.34</v>
      </c>
      <c r="BK34" s="103">
        <v>54452.91</v>
      </c>
      <c r="BL34" s="103">
        <v>51280.2</v>
      </c>
      <c r="BM34" s="103">
        <v>53108.51</v>
      </c>
      <c r="BN34" s="103">
        <v>33179.660000000003</v>
      </c>
      <c r="BO34" s="103">
        <v>33910.97</v>
      </c>
      <c r="BP34" s="103">
        <v>49672.26</v>
      </c>
    </row>
    <row r="35" spans="1:68" x14ac:dyDescent="0.2">
      <c r="A35" s="3">
        <v>33</v>
      </c>
      <c r="B35" s="103">
        <v>15618.85</v>
      </c>
      <c r="C35" s="103">
        <v>18214.3</v>
      </c>
      <c r="D35" s="103">
        <v>18669.900000000001</v>
      </c>
      <c r="E35" s="103">
        <v>16291.14</v>
      </c>
      <c r="F35" s="103">
        <v>16886.88</v>
      </c>
      <c r="G35" s="103">
        <v>19073.3</v>
      </c>
      <c r="H35" s="103">
        <v>19949.080000000002</v>
      </c>
      <c r="I35" s="103">
        <v>19378.43</v>
      </c>
      <c r="J35" s="103">
        <v>19537.75</v>
      </c>
      <c r="K35" s="103">
        <v>19949.13</v>
      </c>
      <c r="L35" s="103">
        <v>23945.85</v>
      </c>
      <c r="M35" s="103">
        <v>20223.48</v>
      </c>
      <c r="N35" s="103">
        <v>20429.150000000001</v>
      </c>
      <c r="O35" s="103">
        <v>24495.1</v>
      </c>
      <c r="P35" s="103">
        <v>23992.35</v>
      </c>
      <c r="Q35" s="103">
        <v>24769.37</v>
      </c>
      <c r="R35" s="103">
        <v>21340.98</v>
      </c>
      <c r="S35" s="103">
        <v>23260.69</v>
      </c>
      <c r="T35" s="103">
        <v>24952.27</v>
      </c>
      <c r="U35" s="103">
        <v>25317.91</v>
      </c>
      <c r="V35" s="103">
        <v>25302.32</v>
      </c>
      <c r="W35" s="103">
        <v>21980.87</v>
      </c>
      <c r="X35" s="103">
        <v>19202.599999999999</v>
      </c>
      <c r="Y35" s="103">
        <v>25774.93</v>
      </c>
      <c r="Z35" s="103">
        <v>22620.73</v>
      </c>
      <c r="AA35" s="103">
        <v>23488.799999999999</v>
      </c>
      <c r="AB35" s="103">
        <v>26232.04</v>
      </c>
      <c r="AC35" s="103">
        <v>22910.22</v>
      </c>
      <c r="AD35" s="103">
        <v>25302.27</v>
      </c>
      <c r="AE35" s="103">
        <v>29294.15</v>
      </c>
      <c r="AF35" s="103">
        <v>29294.15</v>
      </c>
      <c r="AG35" s="103">
        <v>23260.67</v>
      </c>
      <c r="AH35" s="103">
        <v>27374.73</v>
      </c>
      <c r="AI35" s="103">
        <v>23900.6</v>
      </c>
      <c r="AJ35" s="103">
        <v>27968.93</v>
      </c>
      <c r="AK35" s="103">
        <v>27404.83</v>
      </c>
      <c r="AL35" s="103">
        <v>29294.12</v>
      </c>
      <c r="AM35" s="103">
        <v>28746.080000000002</v>
      </c>
      <c r="AN35" s="103">
        <v>29385.919999999998</v>
      </c>
      <c r="AO35" s="103">
        <v>30498.44</v>
      </c>
      <c r="AP35" s="103">
        <v>30117.25</v>
      </c>
      <c r="AQ35" s="103">
        <v>25957.5</v>
      </c>
      <c r="AR35" s="103">
        <v>29294.12</v>
      </c>
      <c r="AS35" s="103">
        <v>30071.57</v>
      </c>
      <c r="AT35" s="103">
        <v>30718.79</v>
      </c>
      <c r="AU35" s="103">
        <v>32265.4</v>
      </c>
      <c r="AV35" s="103">
        <v>34665.33</v>
      </c>
      <c r="AW35" s="103">
        <v>33179.980000000003</v>
      </c>
      <c r="AX35" s="103">
        <v>32174.17</v>
      </c>
      <c r="AY35" s="103">
        <v>35427.129999999997</v>
      </c>
      <c r="AZ35" s="103">
        <v>33088.33</v>
      </c>
      <c r="BA35" s="103">
        <v>36653.589999999997</v>
      </c>
      <c r="BB35" s="103">
        <v>41361.56</v>
      </c>
      <c r="BC35" s="103">
        <v>39076.129999999997</v>
      </c>
      <c r="BD35" s="103">
        <v>39853.1</v>
      </c>
      <c r="BE35" s="103">
        <v>40378.53</v>
      </c>
      <c r="BF35" s="103">
        <v>40851.019999999997</v>
      </c>
      <c r="BG35" s="103">
        <v>44789.67</v>
      </c>
      <c r="BH35" s="103">
        <v>42458.26</v>
      </c>
      <c r="BI35" s="103">
        <v>51280.27</v>
      </c>
      <c r="BJ35" s="103">
        <v>46709.34</v>
      </c>
      <c r="BK35" s="103">
        <v>54452.91</v>
      </c>
      <c r="BL35" s="103">
        <v>51280.2</v>
      </c>
      <c r="BM35" s="103">
        <v>53108.51</v>
      </c>
      <c r="BN35" s="103">
        <v>33179.660000000003</v>
      </c>
      <c r="BO35" s="103">
        <v>33910.97</v>
      </c>
      <c r="BP35" s="103">
        <v>49672.26</v>
      </c>
    </row>
    <row r="36" spans="1:68" x14ac:dyDescent="0.2">
      <c r="A36" s="3">
        <v>34</v>
      </c>
      <c r="B36" s="103">
        <v>15618.85</v>
      </c>
      <c r="C36" s="103">
        <v>18214.3</v>
      </c>
      <c r="D36" s="103">
        <v>18669.900000000001</v>
      </c>
      <c r="E36" s="103">
        <v>16291.14</v>
      </c>
      <c r="F36" s="103">
        <v>16886.88</v>
      </c>
      <c r="G36" s="103">
        <v>19073.3</v>
      </c>
      <c r="H36" s="103">
        <v>19949.080000000002</v>
      </c>
      <c r="I36" s="103">
        <v>19378.43</v>
      </c>
      <c r="J36" s="103">
        <v>19537.75</v>
      </c>
      <c r="K36" s="103">
        <v>19949.13</v>
      </c>
      <c r="L36" s="103">
        <v>23945.85</v>
      </c>
      <c r="M36" s="103">
        <v>20223.48</v>
      </c>
      <c r="N36" s="103">
        <v>20429.150000000001</v>
      </c>
      <c r="O36" s="103">
        <v>24495.1</v>
      </c>
      <c r="P36" s="103">
        <v>23992.35</v>
      </c>
      <c r="Q36" s="103">
        <v>24769.37</v>
      </c>
      <c r="R36" s="103">
        <v>21340.98</v>
      </c>
      <c r="S36" s="103">
        <v>23260.69</v>
      </c>
      <c r="T36" s="103">
        <v>24952.27</v>
      </c>
      <c r="U36" s="103">
        <v>25317.91</v>
      </c>
      <c r="V36" s="103">
        <v>25302.32</v>
      </c>
      <c r="W36" s="103">
        <v>21980.87</v>
      </c>
      <c r="X36" s="103">
        <v>19202.599999999999</v>
      </c>
      <c r="Y36" s="103">
        <v>25774.93</v>
      </c>
      <c r="Z36" s="103">
        <v>22620.73</v>
      </c>
      <c r="AA36" s="103">
        <v>23488.799999999999</v>
      </c>
      <c r="AB36" s="103">
        <v>26232.04</v>
      </c>
      <c r="AC36" s="103">
        <v>22910.22</v>
      </c>
      <c r="AD36" s="103">
        <v>25302.27</v>
      </c>
      <c r="AE36" s="103">
        <v>29294.15</v>
      </c>
      <c r="AF36" s="103">
        <v>29294.15</v>
      </c>
      <c r="AG36" s="103">
        <v>23260.67</v>
      </c>
      <c r="AH36" s="103">
        <v>27374.73</v>
      </c>
      <c r="AI36" s="103">
        <v>23900.6</v>
      </c>
      <c r="AJ36" s="103">
        <v>27968.93</v>
      </c>
      <c r="AK36" s="103">
        <v>27404.83</v>
      </c>
      <c r="AL36" s="103">
        <v>29294.12</v>
      </c>
      <c r="AM36" s="103">
        <v>28746.080000000002</v>
      </c>
      <c r="AN36" s="103">
        <v>29385.919999999998</v>
      </c>
      <c r="AO36" s="103">
        <v>30498.44</v>
      </c>
      <c r="AP36" s="103">
        <v>30117.25</v>
      </c>
      <c r="AQ36" s="103">
        <v>25957.5</v>
      </c>
      <c r="AR36" s="103">
        <v>29294.12</v>
      </c>
      <c r="AS36" s="103">
        <v>30071.57</v>
      </c>
      <c r="AT36" s="103">
        <v>30718.79</v>
      </c>
      <c r="AU36" s="103">
        <v>32265.4</v>
      </c>
      <c r="AV36" s="103">
        <v>34665.33</v>
      </c>
      <c r="AW36" s="103">
        <v>33179.980000000003</v>
      </c>
      <c r="AX36" s="103">
        <v>32174.17</v>
      </c>
      <c r="AY36" s="103">
        <v>35427.129999999997</v>
      </c>
      <c r="AZ36" s="103">
        <v>33088.33</v>
      </c>
      <c r="BA36" s="103">
        <v>36653.589999999997</v>
      </c>
      <c r="BB36" s="103">
        <v>41361.56</v>
      </c>
      <c r="BC36" s="103">
        <v>39076.129999999997</v>
      </c>
      <c r="BD36" s="103">
        <v>39853.1</v>
      </c>
      <c r="BE36" s="103">
        <v>40378.53</v>
      </c>
      <c r="BF36" s="103">
        <v>40851.019999999997</v>
      </c>
      <c r="BG36" s="103">
        <v>44789.67</v>
      </c>
      <c r="BH36" s="103">
        <v>42458.26</v>
      </c>
      <c r="BI36" s="103">
        <v>51280.27</v>
      </c>
      <c r="BJ36" s="103">
        <v>46709.34</v>
      </c>
      <c r="BK36" s="103">
        <v>54452.91</v>
      </c>
      <c r="BL36" s="103">
        <v>51280.2</v>
      </c>
      <c r="BM36" s="103">
        <v>53108.51</v>
      </c>
      <c r="BN36" s="103">
        <v>33179.660000000003</v>
      </c>
      <c r="BO36" s="103">
        <v>33910.97</v>
      </c>
      <c r="BP36" s="103">
        <v>49672.26</v>
      </c>
    </row>
    <row r="37" spans="1:68" x14ac:dyDescent="0.2">
      <c r="A37" s="3">
        <v>35</v>
      </c>
      <c r="B37" s="103">
        <v>15618.85</v>
      </c>
      <c r="C37" s="103">
        <v>18214.3</v>
      </c>
      <c r="D37" s="103">
        <v>18669.900000000001</v>
      </c>
      <c r="E37" s="103">
        <v>16291.14</v>
      </c>
      <c r="F37" s="103">
        <v>16886.88</v>
      </c>
      <c r="G37" s="103">
        <v>19073.3</v>
      </c>
      <c r="H37" s="103">
        <v>19949.080000000002</v>
      </c>
      <c r="I37" s="103">
        <v>19378.43</v>
      </c>
      <c r="J37" s="103">
        <v>19537.75</v>
      </c>
      <c r="K37" s="103">
        <v>19949.13</v>
      </c>
      <c r="L37" s="103">
        <v>23945.85</v>
      </c>
      <c r="M37" s="103">
        <v>20223.48</v>
      </c>
      <c r="N37" s="103">
        <v>20429.150000000001</v>
      </c>
      <c r="O37" s="103">
        <v>24495.1</v>
      </c>
      <c r="P37" s="103">
        <v>23992.35</v>
      </c>
      <c r="Q37" s="103">
        <v>24769.37</v>
      </c>
      <c r="R37" s="103">
        <v>21340.98</v>
      </c>
      <c r="S37" s="103">
        <v>23260.69</v>
      </c>
      <c r="T37" s="103">
        <v>24952.27</v>
      </c>
      <c r="U37" s="103">
        <v>25317.91</v>
      </c>
      <c r="V37" s="103">
        <v>25302.32</v>
      </c>
      <c r="W37" s="103">
        <v>21980.87</v>
      </c>
      <c r="X37" s="103">
        <v>19202.599999999999</v>
      </c>
      <c r="Y37" s="103">
        <v>25774.93</v>
      </c>
      <c r="Z37" s="103">
        <v>22620.73</v>
      </c>
      <c r="AA37" s="103">
        <v>23488.799999999999</v>
      </c>
      <c r="AB37" s="103">
        <v>26232.04</v>
      </c>
      <c r="AC37" s="103">
        <v>22910.22</v>
      </c>
      <c r="AD37" s="103">
        <v>25302.27</v>
      </c>
      <c r="AE37" s="103">
        <v>29294.15</v>
      </c>
      <c r="AF37" s="103">
        <v>29294.15</v>
      </c>
      <c r="AG37" s="103">
        <v>23260.67</v>
      </c>
      <c r="AH37" s="103">
        <v>27374.73</v>
      </c>
      <c r="AI37" s="103">
        <v>23900.6</v>
      </c>
      <c r="AJ37" s="103">
        <v>27968.93</v>
      </c>
      <c r="AK37" s="103">
        <v>27404.83</v>
      </c>
      <c r="AL37" s="103">
        <v>29294.12</v>
      </c>
      <c r="AM37" s="103">
        <v>28746.080000000002</v>
      </c>
      <c r="AN37" s="103">
        <v>29385.919999999998</v>
      </c>
      <c r="AO37" s="103">
        <v>30498.44</v>
      </c>
      <c r="AP37" s="103">
        <v>30117.25</v>
      </c>
      <c r="AQ37" s="103">
        <v>25957.5</v>
      </c>
      <c r="AR37" s="103">
        <v>29294.12</v>
      </c>
      <c r="AS37" s="103">
        <v>30071.57</v>
      </c>
      <c r="AT37" s="103">
        <v>30718.79</v>
      </c>
      <c r="AU37" s="103">
        <v>32265.4</v>
      </c>
      <c r="AV37" s="103">
        <v>34665.33</v>
      </c>
      <c r="AW37" s="103">
        <v>33179.980000000003</v>
      </c>
      <c r="AX37" s="103">
        <v>32174.17</v>
      </c>
      <c r="AY37" s="103">
        <v>35427.129999999997</v>
      </c>
      <c r="AZ37" s="103">
        <v>33088.33</v>
      </c>
      <c r="BA37" s="103">
        <v>36653.589999999997</v>
      </c>
      <c r="BB37" s="103">
        <v>41361.56</v>
      </c>
      <c r="BC37" s="103">
        <v>39076.129999999997</v>
      </c>
      <c r="BD37" s="103">
        <v>39853.1</v>
      </c>
      <c r="BE37" s="103">
        <v>40378.53</v>
      </c>
      <c r="BF37" s="103">
        <v>40851.019999999997</v>
      </c>
      <c r="BG37" s="103">
        <v>44789.67</v>
      </c>
      <c r="BH37" s="103">
        <v>42458.26</v>
      </c>
      <c r="BI37" s="103">
        <v>51280.27</v>
      </c>
      <c r="BJ37" s="103">
        <v>46709.34</v>
      </c>
      <c r="BK37" s="103">
        <v>54452.91</v>
      </c>
      <c r="BL37" s="103">
        <v>51280.2</v>
      </c>
      <c r="BM37" s="103">
        <v>53108.51</v>
      </c>
      <c r="BN37" s="103">
        <v>33179.660000000003</v>
      </c>
      <c r="BO37" s="103">
        <v>33910.97</v>
      </c>
      <c r="BP37" s="103">
        <v>49672.26</v>
      </c>
    </row>
    <row r="38" spans="1:68" x14ac:dyDescent="0.2">
      <c r="A38" s="3">
        <v>36</v>
      </c>
      <c r="B38" s="103">
        <v>15618.85</v>
      </c>
      <c r="C38" s="103">
        <v>18214.3</v>
      </c>
      <c r="D38" s="103">
        <v>18669.900000000001</v>
      </c>
      <c r="E38" s="103">
        <v>16291.14</v>
      </c>
      <c r="F38" s="103">
        <v>16886.88</v>
      </c>
      <c r="G38" s="103">
        <v>19073.3</v>
      </c>
      <c r="H38" s="103">
        <v>19949.080000000002</v>
      </c>
      <c r="I38" s="103">
        <v>19378.43</v>
      </c>
      <c r="J38" s="103">
        <v>19537.75</v>
      </c>
      <c r="K38" s="103">
        <v>19949.13</v>
      </c>
      <c r="L38" s="103">
        <v>23945.85</v>
      </c>
      <c r="M38" s="103">
        <v>20223.48</v>
      </c>
      <c r="N38" s="103">
        <v>20429.150000000001</v>
      </c>
      <c r="O38" s="103">
        <v>24495.1</v>
      </c>
      <c r="P38" s="103">
        <v>23992.35</v>
      </c>
      <c r="Q38" s="103">
        <v>24769.37</v>
      </c>
      <c r="R38" s="103">
        <v>21340.98</v>
      </c>
      <c r="S38" s="103">
        <v>23260.69</v>
      </c>
      <c r="T38" s="103">
        <v>24952.27</v>
      </c>
      <c r="U38" s="103">
        <v>25317.91</v>
      </c>
      <c r="V38" s="103">
        <v>25302.32</v>
      </c>
      <c r="W38" s="103">
        <v>21980.87</v>
      </c>
      <c r="X38" s="103">
        <v>19202.599999999999</v>
      </c>
      <c r="Y38" s="103">
        <v>25774.93</v>
      </c>
      <c r="Z38" s="103">
        <v>22620.73</v>
      </c>
      <c r="AA38" s="103">
        <v>23488.799999999999</v>
      </c>
      <c r="AB38" s="103">
        <v>26232.04</v>
      </c>
      <c r="AC38" s="103">
        <v>22910.22</v>
      </c>
      <c r="AD38" s="103">
        <v>25302.27</v>
      </c>
      <c r="AE38" s="103">
        <v>29294.15</v>
      </c>
      <c r="AF38" s="103">
        <v>29294.15</v>
      </c>
      <c r="AG38" s="103">
        <v>23260.67</v>
      </c>
      <c r="AH38" s="103">
        <v>27374.73</v>
      </c>
      <c r="AI38" s="103">
        <v>23900.6</v>
      </c>
      <c r="AJ38" s="103">
        <v>27968.93</v>
      </c>
      <c r="AK38" s="103">
        <v>27404.83</v>
      </c>
      <c r="AL38" s="103">
        <v>29294.12</v>
      </c>
      <c r="AM38" s="103">
        <v>28746.080000000002</v>
      </c>
      <c r="AN38" s="103">
        <v>29385.919999999998</v>
      </c>
      <c r="AO38" s="103">
        <v>30498.44</v>
      </c>
      <c r="AP38" s="103">
        <v>30117.25</v>
      </c>
      <c r="AQ38" s="103">
        <v>25957.5</v>
      </c>
      <c r="AR38" s="103">
        <v>29294.12</v>
      </c>
      <c r="AS38" s="103">
        <v>30071.57</v>
      </c>
      <c r="AT38" s="103">
        <v>30718.79</v>
      </c>
      <c r="AU38" s="103">
        <v>32265.4</v>
      </c>
      <c r="AV38" s="103">
        <v>34665.33</v>
      </c>
      <c r="AW38" s="103">
        <v>33179.980000000003</v>
      </c>
      <c r="AX38" s="103">
        <v>32174.17</v>
      </c>
      <c r="AY38" s="103">
        <v>35427.129999999997</v>
      </c>
      <c r="AZ38" s="103">
        <v>33088.33</v>
      </c>
      <c r="BA38" s="103">
        <v>36653.589999999997</v>
      </c>
      <c r="BB38" s="103">
        <v>41361.56</v>
      </c>
      <c r="BC38" s="103">
        <v>39076.129999999997</v>
      </c>
      <c r="BD38" s="103">
        <v>39853.1</v>
      </c>
      <c r="BE38" s="103">
        <v>40378.53</v>
      </c>
      <c r="BF38" s="103">
        <v>40851.019999999997</v>
      </c>
      <c r="BG38" s="103">
        <v>44789.67</v>
      </c>
      <c r="BH38" s="103">
        <v>42458.26</v>
      </c>
      <c r="BI38" s="103">
        <v>51280.27</v>
      </c>
      <c r="BJ38" s="103">
        <v>46709.34</v>
      </c>
      <c r="BK38" s="103">
        <v>54452.91</v>
      </c>
      <c r="BL38" s="103">
        <v>51280.2</v>
      </c>
      <c r="BM38" s="103">
        <v>53108.51</v>
      </c>
      <c r="BN38" s="103">
        <v>33179.660000000003</v>
      </c>
      <c r="BO38" s="103">
        <v>33910.97</v>
      </c>
      <c r="BP38" s="103">
        <v>49672.26</v>
      </c>
    </row>
    <row r="39" spans="1:68" x14ac:dyDescent="0.2">
      <c r="A39" s="3">
        <v>37</v>
      </c>
      <c r="B39" s="103">
        <v>15618.85</v>
      </c>
      <c r="C39" s="103">
        <v>18214.3</v>
      </c>
      <c r="D39" s="103">
        <v>18669.900000000001</v>
      </c>
      <c r="E39" s="103">
        <v>16291.14</v>
      </c>
      <c r="F39" s="103">
        <v>16886.88</v>
      </c>
      <c r="G39" s="103">
        <v>19073.3</v>
      </c>
      <c r="H39" s="103">
        <v>19949.080000000002</v>
      </c>
      <c r="I39" s="103">
        <v>19378.43</v>
      </c>
      <c r="J39" s="103">
        <v>19537.75</v>
      </c>
      <c r="K39" s="103">
        <v>19949.13</v>
      </c>
      <c r="L39" s="103">
        <v>23945.85</v>
      </c>
      <c r="M39" s="103">
        <v>20223.48</v>
      </c>
      <c r="N39" s="103">
        <v>20429.150000000001</v>
      </c>
      <c r="O39" s="103">
        <v>24495.1</v>
      </c>
      <c r="P39" s="103">
        <v>23992.35</v>
      </c>
      <c r="Q39" s="103">
        <v>24769.37</v>
      </c>
      <c r="R39" s="103">
        <v>21340.98</v>
      </c>
      <c r="S39" s="103">
        <v>23260.69</v>
      </c>
      <c r="T39" s="103">
        <v>24952.27</v>
      </c>
      <c r="U39" s="103">
        <v>25317.91</v>
      </c>
      <c r="V39" s="103">
        <v>25302.32</v>
      </c>
      <c r="W39" s="103">
        <v>21980.87</v>
      </c>
      <c r="X39" s="103">
        <v>19202.599999999999</v>
      </c>
      <c r="Y39" s="103">
        <v>25774.93</v>
      </c>
      <c r="Z39" s="103">
        <v>22620.73</v>
      </c>
      <c r="AA39" s="103">
        <v>23488.799999999999</v>
      </c>
      <c r="AB39" s="103">
        <v>26232.04</v>
      </c>
      <c r="AC39" s="103">
        <v>22910.22</v>
      </c>
      <c r="AD39" s="103">
        <v>25302.27</v>
      </c>
      <c r="AE39" s="103">
        <v>29294.15</v>
      </c>
      <c r="AF39" s="103">
        <v>29294.15</v>
      </c>
      <c r="AG39" s="103">
        <v>23260.67</v>
      </c>
      <c r="AH39" s="103">
        <v>27374.73</v>
      </c>
      <c r="AI39" s="103">
        <v>23900.6</v>
      </c>
      <c r="AJ39" s="103">
        <v>27968.93</v>
      </c>
      <c r="AK39" s="103">
        <v>27404.83</v>
      </c>
      <c r="AL39" s="103">
        <v>29294.12</v>
      </c>
      <c r="AM39" s="103">
        <v>28746.080000000002</v>
      </c>
      <c r="AN39" s="103">
        <v>29385.919999999998</v>
      </c>
      <c r="AO39" s="103">
        <v>30498.44</v>
      </c>
      <c r="AP39" s="103">
        <v>30117.25</v>
      </c>
      <c r="AQ39" s="103">
        <v>25957.5</v>
      </c>
      <c r="AR39" s="103">
        <v>29294.12</v>
      </c>
      <c r="AS39" s="103">
        <v>30071.57</v>
      </c>
      <c r="AT39" s="103">
        <v>30718.79</v>
      </c>
      <c r="AU39" s="103">
        <v>32265.4</v>
      </c>
      <c r="AV39" s="103">
        <v>34665.33</v>
      </c>
      <c r="AW39" s="103">
        <v>33179.980000000003</v>
      </c>
      <c r="AX39" s="103">
        <v>32174.17</v>
      </c>
      <c r="AY39" s="103">
        <v>35427.129999999997</v>
      </c>
      <c r="AZ39" s="103">
        <v>33088.33</v>
      </c>
      <c r="BA39" s="103">
        <v>36653.589999999997</v>
      </c>
      <c r="BB39" s="103">
        <v>41361.56</v>
      </c>
      <c r="BC39" s="103">
        <v>39076.129999999997</v>
      </c>
      <c r="BD39" s="103">
        <v>39853.1</v>
      </c>
      <c r="BE39" s="103">
        <v>40378.53</v>
      </c>
      <c r="BF39" s="103">
        <v>40851.019999999997</v>
      </c>
      <c r="BG39" s="103">
        <v>44789.67</v>
      </c>
      <c r="BH39" s="103">
        <v>42458.26</v>
      </c>
      <c r="BI39" s="103">
        <v>51280.27</v>
      </c>
      <c r="BJ39" s="103">
        <v>46709.34</v>
      </c>
      <c r="BK39" s="103">
        <v>54452.91</v>
      </c>
      <c r="BL39" s="103">
        <v>51280.2</v>
      </c>
      <c r="BM39" s="103">
        <v>53108.51</v>
      </c>
      <c r="BN39" s="103">
        <v>33179.660000000003</v>
      </c>
      <c r="BO39" s="103">
        <v>33910.97</v>
      </c>
      <c r="BP39" s="103">
        <v>49672.26</v>
      </c>
    </row>
    <row r="40" spans="1:68" x14ac:dyDescent="0.2">
      <c r="A40" s="3">
        <v>38</v>
      </c>
      <c r="B40" s="103">
        <v>15618.85</v>
      </c>
      <c r="C40" s="103">
        <v>18214.3</v>
      </c>
      <c r="D40" s="103">
        <v>18669.900000000001</v>
      </c>
      <c r="E40" s="103">
        <v>16291.14</v>
      </c>
      <c r="F40" s="103">
        <v>16886.88</v>
      </c>
      <c r="G40" s="103">
        <v>19073.3</v>
      </c>
      <c r="H40" s="103">
        <v>19949.080000000002</v>
      </c>
      <c r="I40" s="103">
        <v>19378.43</v>
      </c>
      <c r="J40" s="103">
        <v>19537.75</v>
      </c>
      <c r="K40" s="103">
        <v>19949.13</v>
      </c>
      <c r="L40" s="103">
        <v>23945.85</v>
      </c>
      <c r="M40" s="103">
        <v>20223.48</v>
      </c>
      <c r="N40" s="103">
        <v>20429.150000000001</v>
      </c>
      <c r="O40" s="103">
        <v>24495.1</v>
      </c>
      <c r="P40" s="103">
        <v>23992.35</v>
      </c>
      <c r="Q40" s="103">
        <v>24769.37</v>
      </c>
      <c r="R40" s="103">
        <v>21340.98</v>
      </c>
      <c r="S40" s="103">
        <v>23260.69</v>
      </c>
      <c r="T40" s="103">
        <v>24952.27</v>
      </c>
      <c r="U40" s="103">
        <v>25317.91</v>
      </c>
      <c r="V40" s="103">
        <v>25302.32</v>
      </c>
      <c r="W40" s="103">
        <v>21980.87</v>
      </c>
      <c r="X40" s="103">
        <v>19202.599999999999</v>
      </c>
      <c r="Y40" s="103">
        <v>25774.93</v>
      </c>
      <c r="Z40" s="103">
        <v>22620.73</v>
      </c>
      <c r="AA40" s="103">
        <v>23488.799999999999</v>
      </c>
      <c r="AB40" s="103">
        <v>26232.04</v>
      </c>
      <c r="AC40" s="103">
        <v>22910.22</v>
      </c>
      <c r="AD40" s="103">
        <v>25302.27</v>
      </c>
      <c r="AE40" s="103">
        <v>29294.15</v>
      </c>
      <c r="AF40" s="103">
        <v>29294.15</v>
      </c>
      <c r="AG40" s="103">
        <v>23260.67</v>
      </c>
      <c r="AH40" s="103">
        <v>27374.73</v>
      </c>
      <c r="AI40" s="103">
        <v>23900.6</v>
      </c>
      <c r="AJ40" s="103">
        <v>27968.93</v>
      </c>
      <c r="AK40" s="103">
        <v>27404.83</v>
      </c>
      <c r="AL40" s="103">
        <v>29294.12</v>
      </c>
      <c r="AM40" s="103">
        <v>28746.080000000002</v>
      </c>
      <c r="AN40" s="103">
        <v>29385.919999999998</v>
      </c>
      <c r="AO40" s="103">
        <v>30498.44</v>
      </c>
      <c r="AP40" s="103">
        <v>30117.25</v>
      </c>
      <c r="AQ40" s="103">
        <v>25957.5</v>
      </c>
      <c r="AR40" s="103">
        <v>29294.12</v>
      </c>
      <c r="AS40" s="103">
        <v>30071.57</v>
      </c>
      <c r="AT40" s="103">
        <v>30718.79</v>
      </c>
      <c r="AU40" s="103">
        <v>32265.4</v>
      </c>
      <c r="AV40" s="103">
        <v>34665.33</v>
      </c>
      <c r="AW40" s="103">
        <v>33179.980000000003</v>
      </c>
      <c r="AX40" s="103">
        <v>32174.17</v>
      </c>
      <c r="AY40" s="103">
        <v>35427.129999999997</v>
      </c>
      <c r="AZ40" s="103">
        <v>33088.33</v>
      </c>
      <c r="BA40" s="103">
        <v>36653.589999999997</v>
      </c>
      <c r="BB40" s="103">
        <v>41361.56</v>
      </c>
      <c r="BC40" s="103">
        <v>39076.129999999997</v>
      </c>
      <c r="BD40" s="103">
        <v>39853.1</v>
      </c>
      <c r="BE40" s="103">
        <v>40378.53</v>
      </c>
      <c r="BF40" s="103">
        <v>40851.019999999997</v>
      </c>
      <c r="BG40" s="103">
        <v>44789.67</v>
      </c>
      <c r="BH40" s="103">
        <v>42458.26</v>
      </c>
      <c r="BI40" s="103">
        <v>51280.27</v>
      </c>
      <c r="BJ40" s="103">
        <v>46709.34</v>
      </c>
      <c r="BK40" s="103">
        <v>54452.91</v>
      </c>
      <c r="BL40" s="103">
        <v>51280.2</v>
      </c>
      <c r="BM40" s="103">
        <v>53108.51</v>
      </c>
      <c r="BN40" s="103">
        <v>33179.660000000003</v>
      </c>
      <c r="BO40" s="103">
        <v>33910.97</v>
      </c>
      <c r="BP40" s="103">
        <v>49672.26</v>
      </c>
    </row>
    <row r="41" spans="1:68" x14ac:dyDescent="0.2">
      <c r="A41" s="3">
        <v>39</v>
      </c>
      <c r="B41" s="103">
        <v>15618.85</v>
      </c>
      <c r="C41" s="103">
        <v>18214.3</v>
      </c>
      <c r="D41" s="103">
        <v>18669.900000000001</v>
      </c>
      <c r="E41" s="103">
        <v>16291.14</v>
      </c>
      <c r="F41" s="103">
        <v>16886.88</v>
      </c>
      <c r="G41" s="103">
        <v>19073.3</v>
      </c>
      <c r="H41" s="103">
        <v>19949.080000000002</v>
      </c>
      <c r="I41" s="103">
        <v>19378.43</v>
      </c>
      <c r="J41" s="103">
        <v>19537.75</v>
      </c>
      <c r="K41" s="103">
        <v>19949.13</v>
      </c>
      <c r="L41" s="103">
        <v>23945.85</v>
      </c>
      <c r="M41" s="103">
        <v>20223.48</v>
      </c>
      <c r="N41" s="103">
        <v>20429.150000000001</v>
      </c>
      <c r="O41" s="103">
        <v>24495.1</v>
      </c>
      <c r="P41" s="103">
        <v>23992.35</v>
      </c>
      <c r="Q41" s="103">
        <v>24769.37</v>
      </c>
      <c r="R41" s="103">
        <v>21340.98</v>
      </c>
      <c r="S41" s="103">
        <v>23260.69</v>
      </c>
      <c r="T41" s="103">
        <v>24952.27</v>
      </c>
      <c r="U41" s="103">
        <v>25317.91</v>
      </c>
      <c r="V41" s="103">
        <v>25302.32</v>
      </c>
      <c r="W41" s="103">
        <v>21980.87</v>
      </c>
      <c r="X41" s="103">
        <v>19202.599999999999</v>
      </c>
      <c r="Y41" s="103">
        <v>25774.93</v>
      </c>
      <c r="Z41" s="103">
        <v>22620.73</v>
      </c>
      <c r="AA41" s="103">
        <v>23488.799999999999</v>
      </c>
      <c r="AB41" s="103">
        <v>26232.04</v>
      </c>
      <c r="AC41" s="103">
        <v>22910.22</v>
      </c>
      <c r="AD41" s="103">
        <v>25302.27</v>
      </c>
      <c r="AE41" s="103">
        <v>29294.15</v>
      </c>
      <c r="AF41" s="103">
        <v>29294.15</v>
      </c>
      <c r="AG41" s="103">
        <v>23260.67</v>
      </c>
      <c r="AH41" s="103">
        <v>27374.73</v>
      </c>
      <c r="AI41" s="103">
        <v>23900.6</v>
      </c>
      <c r="AJ41" s="103">
        <v>27968.93</v>
      </c>
      <c r="AK41" s="103">
        <v>27404.83</v>
      </c>
      <c r="AL41" s="103">
        <v>29294.12</v>
      </c>
      <c r="AM41" s="103">
        <v>28746.080000000002</v>
      </c>
      <c r="AN41" s="103">
        <v>29385.919999999998</v>
      </c>
      <c r="AO41" s="103">
        <v>30498.44</v>
      </c>
      <c r="AP41" s="103">
        <v>30117.25</v>
      </c>
      <c r="AQ41" s="103">
        <v>25957.5</v>
      </c>
      <c r="AR41" s="103">
        <v>29294.12</v>
      </c>
      <c r="AS41" s="103">
        <v>30071.57</v>
      </c>
      <c r="AT41" s="103">
        <v>30718.79</v>
      </c>
      <c r="AU41" s="103">
        <v>32265.4</v>
      </c>
      <c r="AV41" s="103">
        <v>34665.33</v>
      </c>
      <c r="AW41" s="103">
        <v>33179.980000000003</v>
      </c>
      <c r="AX41" s="103">
        <v>32174.17</v>
      </c>
      <c r="AY41" s="103">
        <v>35427.129999999997</v>
      </c>
      <c r="AZ41" s="103">
        <v>33088.33</v>
      </c>
      <c r="BA41" s="103">
        <v>36653.589999999997</v>
      </c>
      <c r="BB41" s="103">
        <v>41361.56</v>
      </c>
      <c r="BC41" s="103">
        <v>39076.129999999997</v>
      </c>
      <c r="BD41" s="103">
        <v>39853.1</v>
      </c>
      <c r="BE41" s="103">
        <v>40378.53</v>
      </c>
      <c r="BF41" s="103">
        <v>40851.019999999997</v>
      </c>
      <c r="BG41" s="103">
        <v>44789.67</v>
      </c>
      <c r="BH41" s="103">
        <v>42458.26</v>
      </c>
      <c r="BI41" s="103">
        <v>51280.27</v>
      </c>
      <c r="BJ41" s="103">
        <v>46709.34</v>
      </c>
      <c r="BK41" s="103">
        <v>54452.91</v>
      </c>
      <c r="BL41" s="103">
        <v>51280.2</v>
      </c>
      <c r="BM41" s="103">
        <v>53108.51</v>
      </c>
      <c r="BN41" s="103">
        <v>33179.660000000003</v>
      </c>
      <c r="BO41" s="103">
        <v>33910.97</v>
      </c>
      <c r="BP41" s="103">
        <v>49672.26</v>
      </c>
    </row>
    <row r="42" spans="1:68" x14ac:dyDescent="0.2">
      <c r="A42" s="3">
        <v>40</v>
      </c>
      <c r="B42" s="103">
        <v>15618.85</v>
      </c>
      <c r="C42" s="103">
        <v>18214.3</v>
      </c>
      <c r="D42" s="103">
        <v>18669.900000000001</v>
      </c>
      <c r="E42" s="103">
        <v>16291.14</v>
      </c>
      <c r="F42" s="103">
        <v>16886.88</v>
      </c>
      <c r="G42" s="103">
        <v>19073.3</v>
      </c>
      <c r="H42" s="103">
        <v>19949.080000000002</v>
      </c>
      <c r="I42" s="103">
        <v>19378.43</v>
      </c>
      <c r="J42" s="103">
        <v>19537.75</v>
      </c>
      <c r="K42" s="103">
        <v>19949.13</v>
      </c>
      <c r="L42" s="103">
        <v>23945.85</v>
      </c>
      <c r="M42" s="103">
        <v>20223.48</v>
      </c>
      <c r="N42" s="103">
        <v>20429.150000000001</v>
      </c>
      <c r="O42" s="103">
        <v>24495.1</v>
      </c>
      <c r="P42" s="103">
        <v>23992.35</v>
      </c>
      <c r="Q42" s="103">
        <v>24769.37</v>
      </c>
      <c r="R42" s="103">
        <v>21340.98</v>
      </c>
      <c r="S42" s="103">
        <v>23260.69</v>
      </c>
      <c r="T42" s="103">
        <v>24952.27</v>
      </c>
      <c r="U42" s="103">
        <v>25317.91</v>
      </c>
      <c r="V42" s="103">
        <v>25302.32</v>
      </c>
      <c r="W42" s="103">
        <v>21980.87</v>
      </c>
      <c r="X42" s="103">
        <v>19202.599999999999</v>
      </c>
      <c r="Y42" s="103">
        <v>25774.93</v>
      </c>
      <c r="Z42" s="103">
        <v>22620.73</v>
      </c>
      <c r="AA42" s="103">
        <v>23488.799999999999</v>
      </c>
      <c r="AB42" s="103">
        <v>26232.04</v>
      </c>
      <c r="AC42" s="103">
        <v>22910.22</v>
      </c>
      <c r="AD42" s="103">
        <v>25302.27</v>
      </c>
      <c r="AE42" s="103">
        <v>29294.15</v>
      </c>
      <c r="AF42" s="103">
        <v>29294.15</v>
      </c>
      <c r="AG42" s="103">
        <v>23260.67</v>
      </c>
      <c r="AH42" s="103">
        <v>27374.73</v>
      </c>
      <c r="AI42" s="103">
        <v>23900.6</v>
      </c>
      <c r="AJ42" s="103">
        <v>27968.93</v>
      </c>
      <c r="AK42" s="103">
        <v>27404.83</v>
      </c>
      <c r="AL42" s="103">
        <v>29294.12</v>
      </c>
      <c r="AM42" s="103">
        <v>28746.080000000002</v>
      </c>
      <c r="AN42" s="103">
        <v>29385.919999999998</v>
      </c>
      <c r="AO42" s="103">
        <v>30498.44</v>
      </c>
      <c r="AP42" s="103">
        <v>30117.25</v>
      </c>
      <c r="AQ42" s="103">
        <v>25957.5</v>
      </c>
      <c r="AR42" s="103">
        <v>29294.12</v>
      </c>
      <c r="AS42" s="103">
        <v>30071.57</v>
      </c>
      <c r="AT42" s="103">
        <v>30718.79</v>
      </c>
      <c r="AU42" s="103">
        <v>32265.4</v>
      </c>
      <c r="AV42" s="103">
        <v>34665.33</v>
      </c>
      <c r="AW42" s="103">
        <v>33179.980000000003</v>
      </c>
      <c r="AX42" s="103">
        <v>32174.17</v>
      </c>
      <c r="AY42" s="103">
        <v>35427.129999999997</v>
      </c>
      <c r="AZ42" s="103">
        <v>33088.33</v>
      </c>
      <c r="BA42" s="103">
        <v>36653.589999999997</v>
      </c>
      <c r="BB42" s="103">
        <v>41361.56</v>
      </c>
      <c r="BC42" s="103">
        <v>39076.129999999997</v>
      </c>
      <c r="BD42" s="103">
        <v>39853.1</v>
      </c>
      <c r="BE42" s="103">
        <v>40378.53</v>
      </c>
      <c r="BF42" s="103">
        <v>40851.019999999997</v>
      </c>
      <c r="BG42" s="103">
        <v>44789.67</v>
      </c>
      <c r="BH42" s="103">
        <v>42458.26</v>
      </c>
      <c r="BI42" s="103">
        <v>51280.27</v>
      </c>
      <c r="BJ42" s="103">
        <v>46709.34</v>
      </c>
      <c r="BK42" s="103">
        <v>54452.91</v>
      </c>
      <c r="BL42" s="103">
        <v>51280.2</v>
      </c>
      <c r="BM42" s="103">
        <v>53108.51</v>
      </c>
      <c r="BN42" s="103">
        <v>33179.660000000003</v>
      </c>
      <c r="BO42" s="103">
        <v>33910.97</v>
      </c>
      <c r="BP42" s="103">
        <v>49672.26</v>
      </c>
    </row>
    <row r="43" spans="1:68" x14ac:dyDescent="0.2">
      <c r="A43" s="3">
        <v>41</v>
      </c>
      <c r="B43" s="103">
        <v>15618.85</v>
      </c>
      <c r="C43" s="103">
        <v>18214.3</v>
      </c>
      <c r="D43" s="103">
        <v>18669.900000000001</v>
      </c>
      <c r="E43" s="103">
        <v>16291.14</v>
      </c>
      <c r="F43" s="103">
        <v>16886.88</v>
      </c>
      <c r="G43" s="103">
        <v>19073.3</v>
      </c>
      <c r="H43" s="103">
        <v>19949.080000000002</v>
      </c>
      <c r="I43" s="103">
        <v>19378.43</v>
      </c>
      <c r="J43" s="103">
        <v>19537.75</v>
      </c>
      <c r="K43" s="103">
        <v>19949.13</v>
      </c>
      <c r="L43" s="103">
        <v>23945.85</v>
      </c>
      <c r="M43" s="103">
        <v>20223.48</v>
      </c>
      <c r="N43" s="103">
        <v>20429.150000000001</v>
      </c>
      <c r="O43" s="103">
        <v>24495.1</v>
      </c>
      <c r="P43" s="103">
        <v>23992.35</v>
      </c>
      <c r="Q43" s="103">
        <v>24769.37</v>
      </c>
      <c r="R43" s="103">
        <v>21340.98</v>
      </c>
      <c r="S43" s="103">
        <v>23260.69</v>
      </c>
      <c r="T43" s="103">
        <v>24952.27</v>
      </c>
      <c r="U43" s="103">
        <v>25317.91</v>
      </c>
      <c r="V43" s="103">
        <v>25302.32</v>
      </c>
      <c r="W43" s="103">
        <v>21980.87</v>
      </c>
      <c r="X43" s="103">
        <v>19202.599999999999</v>
      </c>
      <c r="Y43" s="103">
        <v>25774.93</v>
      </c>
      <c r="Z43" s="103">
        <v>22620.73</v>
      </c>
      <c r="AA43" s="103">
        <v>23488.799999999999</v>
      </c>
      <c r="AB43" s="103">
        <v>26232.04</v>
      </c>
      <c r="AC43" s="103">
        <v>22910.22</v>
      </c>
      <c r="AD43" s="103">
        <v>25302.27</v>
      </c>
      <c r="AE43" s="103">
        <v>29294.15</v>
      </c>
      <c r="AF43" s="103">
        <v>29294.15</v>
      </c>
      <c r="AG43" s="103">
        <v>23260.67</v>
      </c>
      <c r="AH43" s="103">
        <v>27374.73</v>
      </c>
      <c r="AI43" s="103">
        <v>23900.6</v>
      </c>
      <c r="AJ43" s="103">
        <v>27968.93</v>
      </c>
      <c r="AK43" s="103">
        <v>27404.83</v>
      </c>
      <c r="AL43" s="103">
        <v>29294.12</v>
      </c>
      <c r="AM43" s="103">
        <v>28746.080000000002</v>
      </c>
      <c r="AN43" s="103">
        <v>29385.919999999998</v>
      </c>
      <c r="AO43" s="103">
        <v>30498.44</v>
      </c>
      <c r="AP43" s="103">
        <v>30117.25</v>
      </c>
      <c r="AQ43" s="103">
        <v>25957.5</v>
      </c>
      <c r="AR43" s="103">
        <v>29294.12</v>
      </c>
      <c r="AS43" s="103">
        <v>30071.57</v>
      </c>
      <c r="AT43" s="103">
        <v>30718.79</v>
      </c>
      <c r="AU43" s="103">
        <v>32265.4</v>
      </c>
      <c r="AV43" s="103">
        <v>34665.33</v>
      </c>
      <c r="AW43" s="103">
        <v>33179.980000000003</v>
      </c>
      <c r="AX43" s="103">
        <v>32174.17</v>
      </c>
      <c r="AY43" s="103">
        <v>35427.129999999997</v>
      </c>
      <c r="AZ43" s="103">
        <v>33088.33</v>
      </c>
      <c r="BA43" s="103">
        <v>36653.589999999997</v>
      </c>
      <c r="BB43" s="103">
        <v>41361.56</v>
      </c>
      <c r="BC43" s="103">
        <v>39076.129999999997</v>
      </c>
      <c r="BD43" s="103">
        <v>39853.1</v>
      </c>
      <c r="BE43" s="103">
        <v>40378.53</v>
      </c>
      <c r="BF43" s="103">
        <v>40851.019999999997</v>
      </c>
      <c r="BG43" s="103">
        <v>44789.67</v>
      </c>
      <c r="BH43" s="103">
        <v>42458.26</v>
      </c>
      <c r="BI43" s="103">
        <v>51280.27</v>
      </c>
      <c r="BJ43" s="103">
        <v>46709.34</v>
      </c>
      <c r="BK43" s="103">
        <v>54452.91</v>
      </c>
      <c r="BL43" s="103">
        <v>51280.2</v>
      </c>
      <c r="BM43" s="103">
        <v>53108.51</v>
      </c>
      <c r="BN43" s="103">
        <v>33179.660000000003</v>
      </c>
      <c r="BO43" s="103">
        <v>33910.97</v>
      </c>
      <c r="BP43" s="103">
        <v>49672.26</v>
      </c>
    </row>
    <row r="44" spans="1:68" x14ac:dyDescent="0.2">
      <c r="A44" s="3">
        <v>42</v>
      </c>
      <c r="B44" s="103">
        <v>15618.85</v>
      </c>
      <c r="C44" s="103">
        <v>18214.3</v>
      </c>
      <c r="D44" s="103">
        <v>18669.900000000001</v>
      </c>
      <c r="E44" s="103">
        <v>16291.14</v>
      </c>
      <c r="F44" s="103">
        <v>16886.88</v>
      </c>
      <c r="G44" s="103">
        <v>19073.3</v>
      </c>
      <c r="H44" s="103">
        <v>19949.080000000002</v>
      </c>
      <c r="I44" s="103">
        <v>19378.43</v>
      </c>
      <c r="J44" s="103">
        <v>19537.75</v>
      </c>
      <c r="K44" s="103">
        <v>19949.13</v>
      </c>
      <c r="L44" s="103">
        <v>23945.85</v>
      </c>
      <c r="M44" s="103">
        <v>20223.48</v>
      </c>
      <c r="N44" s="103">
        <v>20429.150000000001</v>
      </c>
      <c r="O44" s="103">
        <v>24495.1</v>
      </c>
      <c r="P44" s="103">
        <v>23992.35</v>
      </c>
      <c r="Q44" s="103">
        <v>24769.37</v>
      </c>
      <c r="R44" s="103">
        <v>21340.98</v>
      </c>
      <c r="S44" s="103">
        <v>23260.69</v>
      </c>
      <c r="T44" s="103">
        <v>24952.27</v>
      </c>
      <c r="U44" s="103">
        <v>25317.91</v>
      </c>
      <c r="V44" s="103">
        <v>25302.32</v>
      </c>
      <c r="W44" s="103">
        <v>21980.87</v>
      </c>
      <c r="X44" s="103">
        <v>19202.599999999999</v>
      </c>
      <c r="Y44" s="103">
        <v>25774.93</v>
      </c>
      <c r="Z44" s="103">
        <v>22620.73</v>
      </c>
      <c r="AA44" s="103">
        <v>23488.799999999999</v>
      </c>
      <c r="AB44" s="103">
        <v>26232.04</v>
      </c>
      <c r="AC44" s="103">
        <v>22910.22</v>
      </c>
      <c r="AD44" s="103">
        <v>25302.27</v>
      </c>
      <c r="AE44" s="103">
        <v>29294.15</v>
      </c>
      <c r="AF44" s="103">
        <v>29294.15</v>
      </c>
      <c r="AG44" s="103">
        <v>23260.67</v>
      </c>
      <c r="AH44" s="103">
        <v>27374.73</v>
      </c>
      <c r="AI44" s="103">
        <v>23900.6</v>
      </c>
      <c r="AJ44" s="103">
        <v>27968.93</v>
      </c>
      <c r="AK44" s="103">
        <v>27404.83</v>
      </c>
      <c r="AL44" s="103">
        <v>29294.12</v>
      </c>
      <c r="AM44" s="103">
        <v>28746.080000000002</v>
      </c>
      <c r="AN44" s="103">
        <v>29385.919999999998</v>
      </c>
      <c r="AO44" s="103">
        <v>30498.44</v>
      </c>
      <c r="AP44" s="103">
        <v>30117.25</v>
      </c>
      <c r="AQ44" s="103">
        <v>25957.5</v>
      </c>
      <c r="AR44" s="103">
        <v>29294.12</v>
      </c>
      <c r="AS44" s="103">
        <v>30071.57</v>
      </c>
      <c r="AT44" s="103">
        <v>30718.79</v>
      </c>
      <c r="AU44" s="103">
        <v>32265.4</v>
      </c>
      <c r="AV44" s="103">
        <v>34665.33</v>
      </c>
      <c r="AW44" s="103">
        <v>33179.980000000003</v>
      </c>
      <c r="AX44" s="103">
        <v>32174.17</v>
      </c>
      <c r="AY44" s="103">
        <v>35427.129999999997</v>
      </c>
      <c r="AZ44" s="103">
        <v>33088.33</v>
      </c>
      <c r="BA44" s="103">
        <v>36653.589999999997</v>
      </c>
      <c r="BB44" s="103">
        <v>41361.56</v>
      </c>
      <c r="BC44" s="103">
        <v>39076.129999999997</v>
      </c>
      <c r="BD44" s="103">
        <v>39853.1</v>
      </c>
      <c r="BE44" s="103">
        <v>40378.53</v>
      </c>
      <c r="BF44" s="103">
        <v>40851.019999999997</v>
      </c>
      <c r="BG44" s="103">
        <v>44789.67</v>
      </c>
      <c r="BH44" s="103">
        <v>42458.26</v>
      </c>
      <c r="BI44" s="103">
        <v>51280.27</v>
      </c>
      <c r="BJ44" s="103">
        <v>46709.34</v>
      </c>
      <c r="BK44" s="103">
        <v>54452.91</v>
      </c>
      <c r="BL44" s="103">
        <v>51280.2</v>
      </c>
      <c r="BM44" s="103">
        <v>53108.51</v>
      </c>
      <c r="BN44" s="103">
        <v>33179.660000000003</v>
      </c>
      <c r="BO44" s="103">
        <v>33910.97</v>
      </c>
      <c r="BP44" s="103">
        <v>49672.26</v>
      </c>
    </row>
    <row r="45" spans="1:68" x14ac:dyDescent="0.2">
      <c r="A45" s="3">
        <v>43</v>
      </c>
      <c r="B45" s="103">
        <v>15618.85</v>
      </c>
      <c r="C45" s="103">
        <v>18214.3</v>
      </c>
      <c r="D45" s="103">
        <v>18669.900000000001</v>
      </c>
      <c r="E45" s="103">
        <v>16291.14</v>
      </c>
      <c r="F45" s="103">
        <v>16886.88</v>
      </c>
      <c r="G45" s="103">
        <v>19073.3</v>
      </c>
      <c r="H45" s="103">
        <v>19949.080000000002</v>
      </c>
      <c r="I45" s="103">
        <v>19378.43</v>
      </c>
      <c r="J45" s="103">
        <v>19537.75</v>
      </c>
      <c r="K45" s="103">
        <v>19949.13</v>
      </c>
      <c r="L45" s="103">
        <v>23945.85</v>
      </c>
      <c r="M45" s="103">
        <v>20223.48</v>
      </c>
      <c r="N45" s="103">
        <v>20429.150000000001</v>
      </c>
      <c r="O45" s="103">
        <v>24495.1</v>
      </c>
      <c r="P45" s="103">
        <v>23992.35</v>
      </c>
      <c r="Q45" s="103">
        <v>24769.37</v>
      </c>
      <c r="R45" s="103">
        <v>21340.98</v>
      </c>
      <c r="S45" s="103">
        <v>23260.69</v>
      </c>
      <c r="T45" s="103">
        <v>24952.27</v>
      </c>
      <c r="U45" s="103">
        <v>25317.91</v>
      </c>
      <c r="V45" s="103">
        <v>25302.32</v>
      </c>
      <c r="W45" s="103">
        <v>21980.87</v>
      </c>
      <c r="X45" s="103">
        <v>19202.599999999999</v>
      </c>
      <c r="Y45" s="103">
        <v>25774.93</v>
      </c>
      <c r="Z45" s="103">
        <v>22620.73</v>
      </c>
      <c r="AA45" s="103">
        <v>23488.799999999999</v>
      </c>
      <c r="AB45" s="103">
        <v>26232.04</v>
      </c>
      <c r="AC45" s="103">
        <v>22910.22</v>
      </c>
      <c r="AD45" s="103">
        <v>25302.27</v>
      </c>
      <c r="AE45" s="103">
        <v>29294.15</v>
      </c>
      <c r="AF45" s="103">
        <v>29294.15</v>
      </c>
      <c r="AG45" s="103">
        <v>23260.67</v>
      </c>
      <c r="AH45" s="103">
        <v>27374.73</v>
      </c>
      <c r="AI45" s="103">
        <v>23900.6</v>
      </c>
      <c r="AJ45" s="103">
        <v>27968.93</v>
      </c>
      <c r="AK45" s="103">
        <v>27404.83</v>
      </c>
      <c r="AL45" s="103">
        <v>29294.12</v>
      </c>
      <c r="AM45" s="103">
        <v>28746.080000000002</v>
      </c>
      <c r="AN45" s="103">
        <v>29385.919999999998</v>
      </c>
      <c r="AO45" s="103">
        <v>30498.44</v>
      </c>
      <c r="AP45" s="103">
        <v>30117.25</v>
      </c>
      <c r="AQ45" s="103">
        <v>25957.5</v>
      </c>
      <c r="AR45" s="103">
        <v>29294.12</v>
      </c>
      <c r="AS45" s="103">
        <v>30071.57</v>
      </c>
      <c r="AT45" s="103">
        <v>30718.79</v>
      </c>
      <c r="AU45" s="103">
        <v>32265.4</v>
      </c>
      <c r="AV45" s="103">
        <v>34665.33</v>
      </c>
      <c r="AW45" s="103">
        <v>33179.980000000003</v>
      </c>
      <c r="AX45" s="103">
        <v>32174.17</v>
      </c>
      <c r="AY45" s="103">
        <v>35427.129999999997</v>
      </c>
      <c r="AZ45" s="103">
        <v>33088.33</v>
      </c>
      <c r="BA45" s="103">
        <v>36653.589999999997</v>
      </c>
      <c r="BB45" s="103">
        <v>41361.56</v>
      </c>
      <c r="BC45" s="103">
        <v>39076.129999999997</v>
      </c>
      <c r="BD45" s="103">
        <v>39853.1</v>
      </c>
      <c r="BE45" s="103">
        <v>40378.53</v>
      </c>
      <c r="BF45" s="103">
        <v>40851.019999999997</v>
      </c>
      <c r="BG45" s="103">
        <v>44789.67</v>
      </c>
      <c r="BH45" s="103">
        <v>42458.26</v>
      </c>
      <c r="BI45" s="103">
        <v>51280.27</v>
      </c>
      <c r="BJ45" s="103">
        <v>46709.34</v>
      </c>
      <c r="BK45" s="103">
        <v>54452.91</v>
      </c>
      <c r="BL45" s="103">
        <v>51280.2</v>
      </c>
      <c r="BM45" s="103">
        <v>53108.51</v>
      </c>
      <c r="BN45" s="103">
        <v>33179.660000000003</v>
      </c>
      <c r="BO45" s="103">
        <v>33910.97</v>
      </c>
      <c r="BP45" s="103">
        <v>49672.26</v>
      </c>
    </row>
    <row r="46" spans="1:68" x14ac:dyDescent="0.2">
      <c r="A46" s="3">
        <v>44</v>
      </c>
      <c r="B46" s="103">
        <v>15618.85</v>
      </c>
      <c r="C46" s="103">
        <v>18214.3</v>
      </c>
      <c r="D46" s="103">
        <v>18669.900000000001</v>
      </c>
      <c r="E46" s="103">
        <v>16291.14</v>
      </c>
      <c r="F46" s="103">
        <v>16886.88</v>
      </c>
      <c r="G46" s="103">
        <v>19073.3</v>
      </c>
      <c r="H46" s="103">
        <v>19949.080000000002</v>
      </c>
      <c r="I46" s="103">
        <v>19378.43</v>
      </c>
      <c r="J46" s="103">
        <v>19537.75</v>
      </c>
      <c r="K46" s="103">
        <v>19949.13</v>
      </c>
      <c r="L46" s="103">
        <v>23945.85</v>
      </c>
      <c r="M46" s="103">
        <v>20223.48</v>
      </c>
      <c r="N46" s="103">
        <v>20429.150000000001</v>
      </c>
      <c r="O46" s="103">
        <v>24495.1</v>
      </c>
      <c r="P46" s="103">
        <v>23992.35</v>
      </c>
      <c r="Q46" s="103">
        <v>24769.37</v>
      </c>
      <c r="R46" s="103">
        <v>21340.98</v>
      </c>
      <c r="S46" s="103">
        <v>23260.69</v>
      </c>
      <c r="T46" s="103">
        <v>24952.27</v>
      </c>
      <c r="U46" s="103">
        <v>25317.91</v>
      </c>
      <c r="V46" s="103">
        <v>25302.32</v>
      </c>
      <c r="W46" s="103">
        <v>21980.87</v>
      </c>
      <c r="X46" s="103">
        <v>19202.599999999999</v>
      </c>
      <c r="Y46" s="103">
        <v>25774.93</v>
      </c>
      <c r="Z46" s="103">
        <v>22620.73</v>
      </c>
      <c r="AA46" s="103">
        <v>23488.799999999999</v>
      </c>
      <c r="AB46" s="103">
        <v>26232.04</v>
      </c>
      <c r="AC46" s="103">
        <v>22910.22</v>
      </c>
      <c r="AD46" s="103">
        <v>25302.27</v>
      </c>
      <c r="AE46" s="103">
        <v>29294.15</v>
      </c>
      <c r="AF46" s="103">
        <v>29294.15</v>
      </c>
      <c r="AG46" s="103">
        <v>23260.67</v>
      </c>
      <c r="AH46" s="103">
        <v>27374.73</v>
      </c>
      <c r="AI46" s="103">
        <v>23900.6</v>
      </c>
      <c r="AJ46" s="103">
        <v>27968.93</v>
      </c>
      <c r="AK46" s="103">
        <v>27404.83</v>
      </c>
      <c r="AL46" s="103">
        <v>29294.12</v>
      </c>
      <c r="AM46" s="103">
        <v>28746.080000000002</v>
      </c>
      <c r="AN46" s="103">
        <v>29385.919999999998</v>
      </c>
      <c r="AO46" s="103">
        <v>30498.44</v>
      </c>
      <c r="AP46" s="103">
        <v>30117.25</v>
      </c>
      <c r="AQ46" s="103">
        <v>25957.5</v>
      </c>
      <c r="AR46" s="103">
        <v>29294.12</v>
      </c>
      <c r="AS46" s="103">
        <v>30071.57</v>
      </c>
      <c r="AT46" s="103">
        <v>30718.79</v>
      </c>
      <c r="AU46" s="103">
        <v>32265.4</v>
      </c>
      <c r="AV46" s="103">
        <v>34665.33</v>
      </c>
      <c r="AW46" s="103">
        <v>33179.980000000003</v>
      </c>
      <c r="AX46" s="103">
        <v>32174.17</v>
      </c>
      <c r="AY46" s="103">
        <v>35427.129999999997</v>
      </c>
      <c r="AZ46" s="103">
        <v>33088.33</v>
      </c>
      <c r="BA46" s="103">
        <v>36653.589999999997</v>
      </c>
      <c r="BB46" s="103">
        <v>41361.56</v>
      </c>
      <c r="BC46" s="103">
        <v>39076.129999999997</v>
      </c>
      <c r="BD46" s="103">
        <v>39853.1</v>
      </c>
      <c r="BE46" s="103">
        <v>40378.53</v>
      </c>
      <c r="BF46" s="103">
        <v>40851.019999999997</v>
      </c>
      <c r="BG46" s="103">
        <v>44789.67</v>
      </c>
      <c r="BH46" s="103">
        <v>42458.26</v>
      </c>
      <c r="BI46" s="103">
        <v>51280.27</v>
      </c>
      <c r="BJ46" s="103">
        <v>46709.34</v>
      </c>
      <c r="BK46" s="103">
        <v>54452.91</v>
      </c>
      <c r="BL46" s="103">
        <v>51280.2</v>
      </c>
      <c r="BM46" s="103">
        <v>53108.51</v>
      </c>
      <c r="BN46" s="103">
        <v>33179.660000000003</v>
      </c>
      <c r="BO46" s="103">
        <v>33910.97</v>
      </c>
      <c r="BP46" s="103">
        <v>49672.26</v>
      </c>
    </row>
    <row r="47" spans="1:68" x14ac:dyDescent="0.2">
      <c r="A47" s="3">
        <v>45</v>
      </c>
      <c r="B47" s="103">
        <v>15618.85</v>
      </c>
      <c r="C47" s="103">
        <v>18214.3</v>
      </c>
      <c r="D47" s="103">
        <v>18669.900000000001</v>
      </c>
      <c r="E47" s="103">
        <v>16291.14</v>
      </c>
      <c r="F47" s="103">
        <v>16886.88</v>
      </c>
      <c r="G47" s="103">
        <v>19073.3</v>
      </c>
      <c r="H47" s="103">
        <v>19949.080000000002</v>
      </c>
      <c r="I47" s="103">
        <v>19378.43</v>
      </c>
      <c r="J47" s="103">
        <v>19537.75</v>
      </c>
      <c r="K47" s="103">
        <v>19949.13</v>
      </c>
      <c r="L47" s="103">
        <v>23945.85</v>
      </c>
      <c r="M47" s="103">
        <v>20223.48</v>
      </c>
      <c r="N47" s="103">
        <v>20429.150000000001</v>
      </c>
      <c r="O47" s="103">
        <v>24495.1</v>
      </c>
      <c r="P47" s="103">
        <v>23992.35</v>
      </c>
      <c r="Q47" s="103">
        <v>24769.37</v>
      </c>
      <c r="R47" s="103">
        <v>21340.98</v>
      </c>
      <c r="S47" s="103">
        <v>23260.69</v>
      </c>
      <c r="T47" s="103">
        <v>24952.27</v>
      </c>
      <c r="U47" s="103">
        <v>25317.91</v>
      </c>
      <c r="V47" s="103">
        <v>25302.32</v>
      </c>
      <c r="W47" s="103">
        <v>21980.87</v>
      </c>
      <c r="X47" s="103">
        <v>19202.599999999999</v>
      </c>
      <c r="Y47" s="103">
        <v>25774.93</v>
      </c>
      <c r="Z47" s="103">
        <v>22620.73</v>
      </c>
      <c r="AA47" s="103">
        <v>23488.799999999999</v>
      </c>
      <c r="AB47" s="103">
        <v>26232.04</v>
      </c>
      <c r="AC47" s="103">
        <v>22910.22</v>
      </c>
      <c r="AD47" s="103">
        <v>25302.27</v>
      </c>
      <c r="AE47" s="103">
        <v>29294.15</v>
      </c>
      <c r="AF47" s="103">
        <v>29294.15</v>
      </c>
      <c r="AG47" s="103">
        <v>23260.67</v>
      </c>
      <c r="AH47" s="103">
        <v>27374.73</v>
      </c>
      <c r="AI47" s="103">
        <v>23900.6</v>
      </c>
      <c r="AJ47" s="103">
        <v>27968.93</v>
      </c>
      <c r="AK47" s="103">
        <v>27404.83</v>
      </c>
      <c r="AL47" s="103">
        <v>29294.12</v>
      </c>
      <c r="AM47" s="103">
        <v>28746.080000000002</v>
      </c>
      <c r="AN47" s="103">
        <v>29385.919999999998</v>
      </c>
      <c r="AO47" s="103">
        <v>30498.44</v>
      </c>
      <c r="AP47" s="103">
        <v>30117.25</v>
      </c>
      <c r="AQ47" s="103">
        <v>25957.5</v>
      </c>
      <c r="AR47" s="103">
        <v>29294.12</v>
      </c>
      <c r="AS47" s="103">
        <v>30071.57</v>
      </c>
      <c r="AT47" s="103">
        <v>30718.79</v>
      </c>
      <c r="AU47" s="103">
        <v>32265.4</v>
      </c>
      <c r="AV47" s="103">
        <v>34665.33</v>
      </c>
      <c r="AW47" s="103">
        <v>33179.980000000003</v>
      </c>
      <c r="AX47" s="103">
        <v>32174.17</v>
      </c>
      <c r="AY47" s="103">
        <v>35427.129999999997</v>
      </c>
      <c r="AZ47" s="103">
        <v>33088.33</v>
      </c>
      <c r="BA47" s="103">
        <v>36653.589999999997</v>
      </c>
      <c r="BB47" s="103">
        <v>41361.56</v>
      </c>
      <c r="BC47" s="103">
        <v>39076.129999999997</v>
      </c>
      <c r="BD47" s="103">
        <v>39853.1</v>
      </c>
      <c r="BE47" s="103">
        <v>40378.53</v>
      </c>
      <c r="BF47" s="103">
        <v>40851.019999999997</v>
      </c>
      <c r="BG47" s="103">
        <v>44789.67</v>
      </c>
      <c r="BH47" s="103">
        <v>42458.26</v>
      </c>
      <c r="BI47" s="103">
        <v>51280.27</v>
      </c>
      <c r="BJ47" s="103">
        <v>46709.34</v>
      </c>
      <c r="BK47" s="103">
        <v>54452.91</v>
      </c>
      <c r="BL47" s="103">
        <v>51280.2</v>
      </c>
      <c r="BM47" s="103">
        <v>53108.51</v>
      </c>
      <c r="BN47" s="103">
        <v>33179.660000000003</v>
      </c>
      <c r="BO47" s="103">
        <v>33910.97</v>
      </c>
      <c r="BP47" s="103">
        <v>49672.26</v>
      </c>
    </row>
    <row r="48" spans="1:68"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47" ht="13.5" thickBot="1" x14ac:dyDescent="0.25">
      <c r="A49"/>
      <c r="B49"/>
      <c r="C49"/>
      <c r="D49"/>
      <c r="E49"/>
      <c r="F49"/>
      <c r="G49"/>
      <c r="H49"/>
      <c r="I49"/>
      <c r="J49"/>
      <c r="K49"/>
      <c r="L49"/>
      <c r="M49"/>
      <c r="N49"/>
    </row>
    <row r="50" spans="1:47" ht="13.5" thickBot="1" x14ac:dyDescent="0.25">
      <c r="A50" s="5" t="s">
        <v>27</v>
      </c>
      <c r="B50" s="102">
        <v>0</v>
      </c>
      <c r="C50" s="102">
        <v>1</v>
      </c>
      <c r="D50" s="102">
        <v>2</v>
      </c>
      <c r="E50" s="102">
        <v>3</v>
      </c>
      <c r="F50" s="102">
        <v>4</v>
      </c>
      <c r="G50" s="102">
        <v>5</v>
      </c>
      <c r="H50" s="102">
        <v>6</v>
      </c>
      <c r="I50" s="102">
        <v>7</v>
      </c>
      <c r="J50" s="102">
        <v>8</v>
      </c>
      <c r="K50" s="102">
        <v>9</v>
      </c>
      <c r="L50" s="102">
        <v>10</v>
      </c>
      <c r="M50" s="102">
        <v>11</v>
      </c>
      <c r="N50" s="102">
        <v>12</v>
      </c>
      <c r="O50" s="102">
        <v>13</v>
      </c>
      <c r="P50" s="102">
        <v>14</v>
      </c>
      <c r="Q50" s="102">
        <v>15</v>
      </c>
      <c r="R50" s="102">
        <v>16</v>
      </c>
      <c r="S50" s="102">
        <v>17</v>
      </c>
      <c r="T50" s="102">
        <v>18</v>
      </c>
      <c r="U50" s="102">
        <v>19</v>
      </c>
      <c r="V50" s="102">
        <v>20</v>
      </c>
      <c r="W50" s="102">
        <v>21</v>
      </c>
      <c r="X50" s="102">
        <v>22</v>
      </c>
      <c r="Y50" s="102">
        <v>23</v>
      </c>
      <c r="Z50" s="102">
        <v>24</v>
      </c>
      <c r="AA50" s="102">
        <v>25</v>
      </c>
      <c r="AB50" s="102">
        <v>26</v>
      </c>
      <c r="AC50" s="102">
        <v>27</v>
      </c>
      <c r="AD50" s="102">
        <v>28</v>
      </c>
      <c r="AE50" s="102">
        <v>29</v>
      </c>
      <c r="AF50" s="102">
        <v>30</v>
      </c>
      <c r="AG50" s="102">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5" thickBot="1" x14ac:dyDescent="0.25">
      <c r="A51" s="5" t="s">
        <v>0</v>
      </c>
      <c r="B51" s="103">
        <v>12384.81</v>
      </c>
      <c r="C51" s="103">
        <v>13422.15</v>
      </c>
      <c r="D51" s="103">
        <v>13492.67</v>
      </c>
      <c r="E51" s="103">
        <v>13563.17</v>
      </c>
      <c r="F51" s="103">
        <v>13633.67</v>
      </c>
      <c r="G51" s="103">
        <v>13704.17</v>
      </c>
      <c r="H51" s="103">
        <v>13774.65</v>
      </c>
      <c r="I51" s="103">
        <v>13845.15</v>
      </c>
      <c r="J51" s="103">
        <v>13915.65</v>
      </c>
      <c r="K51" s="103">
        <v>13986.18</v>
      </c>
      <c r="L51" s="103">
        <v>14420.29</v>
      </c>
      <c r="M51" s="103">
        <v>14490.76</v>
      </c>
      <c r="N51" s="103">
        <v>14561.27</v>
      </c>
      <c r="O51" s="103">
        <v>14631.79</v>
      </c>
      <c r="P51" s="103">
        <v>14702.29</v>
      </c>
      <c r="Q51" s="103">
        <v>14772.79</v>
      </c>
      <c r="R51" s="103">
        <v>14843.29</v>
      </c>
      <c r="S51" s="103">
        <v>14913.8</v>
      </c>
      <c r="T51" s="103">
        <v>14984.3</v>
      </c>
      <c r="U51" s="103">
        <v>15054.8</v>
      </c>
      <c r="V51" s="103">
        <v>15125.32</v>
      </c>
      <c r="W51" s="103">
        <v>15195.82</v>
      </c>
      <c r="X51" s="103">
        <v>15266.32</v>
      </c>
      <c r="Y51" s="103">
        <v>15336.83</v>
      </c>
      <c r="Z51" s="103">
        <v>15407.33</v>
      </c>
      <c r="AA51" s="103">
        <v>15477.83</v>
      </c>
      <c r="AB51" s="103">
        <v>15548.35</v>
      </c>
      <c r="AC51" s="103">
        <v>15618.85</v>
      </c>
      <c r="AD51" s="103">
        <v>15618.85</v>
      </c>
      <c r="AE51" s="103">
        <v>15618.85</v>
      </c>
      <c r="AF51" s="103">
        <v>15618.85</v>
      </c>
      <c r="AG51" s="103">
        <v>15618.85</v>
      </c>
      <c r="AH51" s="103">
        <v>15618.85</v>
      </c>
      <c r="AI51" s="103">
        <v>15618.85</v>
      </c>
      <c r="AJ51" s="103">
        <v>15618.85</v>
      </c>
      <c r="AK51" s="103">
        <v>15618.85</v>
      </c>
      <c r="AL51" s="103">
        <v>15618.85</v>
      </c>
      <c r="AM51" s="103">
        <v>15618.85</v>
      </c>
      <c r="AN51" s="103">
        <v>15618.85</v>
      </c>
      <c r="AO51" s="103">
        <v>15618.85</v>
      </c>
      <c r="AP51" s="103">
        <v>15618.85</v>
      </c>
      <c r="AQ51" s="103">
        <v>15618.85</v>
      </c>
      <c r="AR51" s="103">
        <v>15618.85</v>
      </c>
      <c r="AS51" s="103">
        <v>15618.85</v>
      </c>
      <c r="AT51" s="103">
        <v>15618.85</v>
      </c>
      <c r="AU51" s="103">
        <v>15618.85</v>
      </c>
    </row>
    <row r="52" spans="1:47" ht="13.5" thickBot="1" x14ac:dyDescent="0.25">
      <c r="A52" s="5" t="s">
        <v>1</v>
      </c>
      <c r="B52" s="103">
        <v>12589.17</v>
      </c>
      <c r="C52" s="103">
        <v>13661.73</v>
      </c>
      <c r="D52" s="103">
        <v>13792.15</v>
      </c>
      <c r="E52" s="103">
        <v>13922.57</v>
      </c>
      <c r="F52" s="103">
        <v>14052.96</v>
      </c>
      <c r="G52" s="103">
        <v>14183.38</v>
      </c>
      <c r="H52" s="103">
        <v>14313.82</v>
      </c>
      <c r="I52" s="103">
        <v>14444.21</v>
      </c>
      <c r="J52" s="103">
        <v>14574.63</v>
      </c>
      <c r="K52" s="103">
        <v>14705.02</v>
      </c>
      <c r="L52" s="103">
        <v>15202.1</v>
      </c>
      <c r="M52" s="103">
        <v>15360.65</v>
      </c>
      <c r="N52" s="103">
        <v>15519.18</v>
      </c>
      <c r="O52" s="103">
        <v>15677.7</v>
      </c>
      <c r="P52" s="103">
        <v>15836.26</v>
      </c>
      <c r="Q52" s="103">
        <v>15994.78</v>
      </c>
      <c r="R52" s="103">
        <v>16153.31</v>
      </c>
      <c r="S52" s="103">
        <v>16311.89</v>
      </c>
      <c r="T52" s="103">
        <v>16470.39</v>
      </c>
      <c r="U52" s="103">
        <v>16628.95</v>
      </c>
      <c r="V52" s="103">
        <v>16787.47</v>
      </c>
      <c r="W52" s="103">
        <v>16946.03</v>
      </c>
      <c r="X52" s="103">
        <v>17104.53</v>
      </c>
      <c r="Y52" s="103">
        <v>17263.080000000002</v>
      </c>
      <c r="Z52" s="103">
        <v>17421.61</v>
      </c>
      <c r="AA52" s="103">
        <v>17580.16</v>
      </c>
      <c r="AB52" s="103">
        <v>17738.669999999998</v>
      </c>
      <c r="AC52" s="103">
        <v>17897.240000000002</v>
      </c>
      <c r="AD52" s="103">
        <v>18055.77</v>
      </c>
      <c r="AE52" s="103">
        <v>18214.3</v>
      </c>
      <c r="AF52" s="103">
        <v>18214.3</v>
      </c>
      <c r="AG52" s="103">
        <v>18214.3</v>
      </c>
      <c r="AH52" s="103">
        <v>18214.3</v>
      </c>
      <c r="AI52" s="103">
        <v>18214.3</v>
      </c>
      <c r="AJ52" s="103">
        <v>18214.3</v>
      </c>
      <c r="AK52" s="103">
        <v>18214.3</v>
      </c>
      <c r="AL52" s="103">
        <v>18214.3</v>
      </c>
      <c r="AM52" s="103">
        <v>18214.3</v>
      </c>
      <c r="AN52" s="103">
        <v>18214.3</v>
      </c>
      <c r="AO52" s="103">
        <v>18214.3</v>
      </c>
      <c r="AP52" s="103">
        <v>18214.3</v>
      </c>
      <c r="AQ52" s="103">
        <v>18214.3</v>
      </c>
      <c r="AR52" s="103">
        <v>18214.3</v>
      </c>
      <c r="AS52" s="103">
        <v>18214.3</v>
      </c>
      <c r="AT52" s="103">
        <v>18214.3</v>
      </c>
      <c r="AU52" s="103">
        <v>18214.3</v>
      </c>
    </row>
    <row r="53" spans="1:47" ht="13.5" thickBot="1" x14ac:dyDescent="0.25">
      <c r="A53" s="179" t="s">
        <v>405</v>
      </c>
      <c r="B53" s="103">
        <v>12899.24</v>
      </c>
      <c r="C53" s="103">
        <v>13971.82</v>
      </c>
      <c r="D53" s="103">
        <v>14105.66</v>
      </c>
      <c r="E53" s="103">
        <v>14239.57</v>
      </c>
      <c r="F53" s="103">
        <v>14373.44</v>
      </c>
      <c r="G53" s="103">
        <v>14507.3</v>
      </c>
      <c r="H53" s="103">
        <v>14641.19</v>
      </c>
      <c r="I53" s="103">
        <v>14775.05</v>
      </c>
      <c r="J53" s="103">
        <v>14908.91</v>
      </c>
      <c r="K53" s="103">
        <v>15042.82</v>
      </c>
      <c r="L53" s="103">
        <v>15589.92</v>
      </c>
      <c r="M53" s="103">
        <v>15752.05</v>
      </c>
      <c r="N53" s="103">
        <v>15914.17</v>
      </c>
      <c r="O53" s="103">
        <v>16076.24</v>
      </c>
      <c r="P53" s="103">
        <v>16238.34</v>
      </c>
      <c r="Q53" s="103">
        <v>16400.46</v>
      </c>
      <c r="R53" s="103">
        <v>16562.580000000002</v>
      </c>
      <c r="S53" s="103">
        <v>16724.66</v>
      </c>
      <c r="T53" s="103">
        <v>16886.78</v>
      </c>
      <c r="U53" s="103">
        <v>17048.88</v>
      </c>
      <c r="V53" s="103">
        <v>17210.97</v>
      </c>
      <c r="W53" s="103">
        <v>17373.099999999999</v>
      </c>
      <c r="X53" s="103">
        <v>17535.189999999999</v>
      </c>
      <c r="Y53" s="103">
        <v>17697.29</v>
      </c>
      <c r="Z53" s="103">
        <v>17859.39</v>
      </c>
      <c r="AA53" s="103">
        <v>18021.509999999998</v>
      </c>
      <c r="AB53" s="103">
        <v>18183.61</v>
      </c>
      <c r="AC53" s="103">
        <v>18345.71</v>
      </c>
      <c r="AD53" s="103">
        <v>18507.830000000002</v>
      </c>
      <c r="AE53" s="103">
        <v>18669.900000000001</v>
      </c>
      <c r="AF53" s="103">
        <v>18669.900000000001</v>
      </c>
      <c r="AG53" s="103">
        <v>18669.900000000001</v>
      </c>
      <c r="AH53" s="103">
        <v>18669.900000000001</v>
      </c>
      <c r="AI53" s="103">
        <v>18669.900000000001</v>
      </c>
      <c r="AJ53" s="103">
        <v>18669.900000000001</v>
      </c>
      <c r="AK53" s="103">
        <v>18669.900000000001</v>
      </c>
      <c r="AL53" s="103">
        <v>18669.900000000001</v>
      </c>
      <c r="AM53" s="103">
        <v>18669.900000000001</v>
      </c>
      <c r="AN53" s="103">
        <v>18669.900000000001</v>
      </c>
      <c r="AO53" s="103">
        <v>18669.900000000001</v>
      </c>
      <c r="AP53" s="103">
        <v>18669.900000000001</v>
      </c>
      <c r="AQ53" s="103">
        <v>18669.900000000001</v>
      </c>
      <c r="AR53" s="103">
        <v>18669.900000000001</v>
      </c>
      <c r="AS53" s="103">
        <v>18669.900000000001</v>
      </c>
      <c r="AT53" s="103">
        <v>18669.900000000001</v>
      </c>
      <c r="AU53" s="103">
        <v>18669.900000000001</v>
      </c>
    </row>
    <row r="54" spans="1:47" ht="13.5" thickBot="1" x14ac:dyDescent="0.25">
      <c r="A54" s="179" t="s">
        <v>406</v>
      </c>
      <c r="B54" s="103">
        <v>13054.32</v>
      </c>
      <c r="C54" s="103">
        <v>14091.63</v>
      </c>
      <c r="D54" s="103">
        <v>14162.13</v>
      </c>
      <c r="E54" s="103">
        <v>14232.63</v>
      </c>
      <c r="F54" s="103">
        <v>14303.13</v>
      </c>
      <c r="G54" s="103">
        <v>14373.64</v>
      </c>
      <c r="H54" s="103">
        <v>14444.16</v>
      </c>
      <c r="I54" s="103">
        <v>14514.66</v>
      </c>
      <c r="J54" s="103">
        <v>14585.16</v>
      </c>
      <c r="K54" s="103">
        <v>14655.66</v>
      </c>
      <c r="L54" s="103">
        <v>15092.6</v>
      </c>
      <c r="M54" s="103">
        <v>15163.1</v>
      </c>
      <c r="N54" s="103">
        <v>15233.6</v>
      </c>
      <c r="O54" s="103">
        <v>15304.1</v>
      </c>
      <c r="P54" s="103">
        <v>15374.6</v>
      </c>
      <c r="Q54" s="103">
        <v>15445.11</v>
      </c>
      <c r="R54" s="103">
        <v>15515.63</v>
      </c>
      <c r="S54" s="103">
        <v>15586.13</v>
      </c>
      <c r="T54" s="103">
        <v>15656.63</v>
      </c>
      <c r="U54" s="103">
        <v>15727.13</v>
      </c>
      <c r="V54" s="103">
        <v>15797.63</v>
      </c>
      <c r="W54" s="103">
        <v>15868.14</v>
      </c>
      <c r="X54" s="103">
        <v>15938.64</v>
      </c>
      <c r="Y54" s="103">
        <v>16009.16</v>
      </c>
      <c r="Z54" s="103">
        <v>16079.66</v>
      </c>
      <c r="AA54" s="103">
        <v>16150.16</v>
      </c>
      <c r="AB54" s="103">
        <v>16220.64</v>
      </c>
      <c r="AC54" s="103">
        <v>16291.14</v>
      </c>
      <c r="AD54" s="103">
        <v>16291.14</v>
      </c>
      <c r="AE54" s="103">
        <v>16291.14</v>
      </c>
      <c r="AF54" s="103">
        <v>16291.14</v>
      </c>
      <c r="AG54" s="103">
        <v>16291.14</v>
      </c>
      <c r="AH54" s="103">
        <v>16291.14</v>
      </c>
      <c r="AI54" s="103">
        <v>16291.14</v>
      </c>
      <c r="AJ54" s="103">
        <v>16291.14</v>
      </c>
      <c r="AK54" s="103">
        <v>16291.14</v>
      </c>
      <c r="AL54" s="103">
        <v>16291.14</v>
      </c>
      <c r="AM54" s="103">
        <v>16291.14</v>
      </c>
      <c r="AN54" s="103">
        <v>16291.14</v>
      </c>
      <c r="AO54" s="103">
        <v>16291.14</v>
      </c>
      <c r="AP54" s="103">
        <v>16291.14</v>
      </c>
      <c r="AQ54" s="103">
        <v>16291.14</v>
      </c>
      <c r="AR54" s="103">
        <v>16291.14</v>
      </c>
      <c r="AS54" s="103">
        <v>16291.14</v>
      </c>
      <c r="AT54" s="103">
        <v>16291.14</v>
      </c>
      <c r="AU54" s="103">
        <v>16291.14</v>
      </c>
    </row>
    <row r="55" spans="1:47" ht="13.5" thickBot="1" x14ac:dyDescent="0.25">
      <c r="A55" s="179" t="s">
        <v>407</v>
      </c>
      <c r="B55" s="103">
        <v>13448.97</v>
      </c>
      <c r="C55" s="103">
        <v>14486.25</v>
      </c>
      <c r="D55" s="103">
        <v>14563.74</v>
      </c>
      <c r="E55" s="103">
        <v>14641.29</v>
      </c>
      <c r="F55" s="103">
        <v>14718.78</v>
      </c>
      <c r="G55" s="103">
        <v>14796.32</v>
      </c>
      <c r="H55" s="103">
        <v>14873.81</v>
      </c>
      <c r="I55" s="103">
        <v>14951.3</v>
      </c>
      <c r="J55" s="103">
        <v>15028.84</v>
      </c>
      <c r="K55" s="103">
        <v>15106.33</v>
      </c>
      <c r="L55" s="103">
        <v>15569.2</v>
      </c>
      <c r="M55" s="103">
        <v>15646.72</v>
      </c>
      <c r="N55" s="103">
        <v>15724.23</v>
      </c>
      <c r="O55" s="103">
        <v>15801.72</v>
      </c>
      <c r="P55" s="103">
        <v>15879.24</v>
      </c>
      <c r="Q55" s="103">
        <v>15956.76</v>
      </c>
      <c r="R55" s="103">
        <v>16034.27</v>
      </c>
      <c r="S55" s="103">
        <v>16111.79</v>
      </c>
      <c r="T55" s="103">
        <v>16189.28</v>
      </c>
      <c r="U55" s="103">
        <v>16266.8</v>
      </c>
      <c r="V55" s="103">
        <v>16344.31</v>
      </c>
      <c r="W55" s="103">
        <v>16421.810000000001</v>
      </c>
      <c r="X55" s="103">
        <v>16499.32</v>
      </c>
      <c r="Y55" s="103">
        <v>16576.810000000001</v>
      </c>
      <c r="Z55" s="103">
        <v>16654.330000000002</v>
      </c>
      <c r="AA55" s="103">
        <v>16731.849999999999</v>
      </c>
      <c r="AB55" s="103">
        <v>16809.36</v>
      </c>
      <c r="AC55" s="103">
        <v>16886.88</v>
      </c>
      <c r="AD55" s="103">
        <v>16886.88</v>
      </c>
      <c r="AE55" s="103">
        <v>16886.88</v>
      </c>
      <c r="AF55" s="103">
        <v>16886.88</v>
      </c>
      <c r="AG55" s="103">
        <v>16886.88</v>
      </c>
      <c r="AH55" s="103">
        <v>16886.88</v>
      </c>
      <c r="AI55" s="103">
        <v>16886.88</v>
      </c>
      <c r="AJ55" s="103">
        <v>16886.88</v>
      </c>
      <c r="AK55" s="103">
        <v>16886.88</v>
      </c>
      <c r="AL55" s="103">
        <v>16886.88</v>
      </c>
      <c r="AM55" s="103">
        <v>16886.88</v>
      </c>
      <c r="AN55" s="103">
        <v>16886.88</v>
      </c>
      <c r="AO55" s="103">
        <v>16886.88</v>
      </c>
      <c r="AP55" s="103">
        <v>16886.88</v>
      </c>
      <c r="AQ55" s="103">
        <v>16886.88</v>
      </c>
      <c r="AR55" s="103">
        <v>16886.88</v>
      </c>
      <c r="AS55" s="103">
        <v>16886.88</v>
      </c>
      <c r="AT55" s="103">
        <v>16886.88</v>
      </c>
      <c r="AU55" s="103">
        <v>16886.88</v>
      </c>
    </row>
    <row r="56" spans="1:47" ht="13.5" thickBot="1" x14ac:dyDescent="0.25">
      <c r="A56" s="5" t="s">
        <v>2</v>
      </c>
      <c r="B56" s="103">
        <v>13300.93</v>
      </c>
      <c r="C56" s="103">
        <v>14373.51</v>
      </c>
      <c r="D56" s="103">
        <v>14507.37</v>
      </c>
      <c r="E56" s="103">
        <v>14641.26</v>
      </c>
      <c r="F56" s="103">
        <v>14775.12</v>
      </c>
      <c r="G56" s="103">
        <v>14908.99</v>
      </c>
      <c r="H56" s="103">
        <v>15042.9</v>
      </c>
      <c r="I56" s="103">
        <v>15176.74</v>
      </c>
      <c r="J56" s="103">
        <v>15310.62</v>
      </c>
      <c r="K56" s="103">
        <v>15444.49</v>
      </c>
      <c r="L56" s="103">
        <v>15993.32</v>
      </c>
      <c r="M56" s="103">
        <v>16155.44</v>
      </c>
      <c r="N56" s="103">
        <v>16317.54</v>
      </c>
      <c r="O56" s="103">
        <v>16479.64</v>
      </c>
      <c r="P56" s="103">
        <v>16641.740000000002</v>
      </c>
      <c r="Q56" s="103">
        <v>16803.86</v>
      </c>
      <c r="R56" s="103">
        <v>16965.96</v>
      </c>
      <c r="S56" s="103">
        <v>17128.080000000002</v>
      </c>
      <c r="T56" s="103">
        <v>17290.150000000001</v>
      </c>
      <c r="U56" s="103">
        <v>17452.25</v>
      </c>
      <c r="V56" s="103">
        <v>17614.400000000001</v>
      </c>
      <c r="W56" s="103">
        <v>17776.490000000002</v>
      </c>
      <c r="X56" s="103">
        <v>17938.57</v>
      </c>
      <c r="Y56" s="103">
        <v>18100.689999999999</v>
      </c>
      <c r="Z56" s="103">
        <v>18262.79</v>
      </c>
      <c r="AA56" s="103">
        <v>18424.91</v>
      </c>
      <c r="AB56" s="103">
        <v>18586.98</v>
      </c>
      <c r="AC56" s="103">
        <v>18749.099999999999</v>
      </c>
      <c r="AD56" s="103">
        <v>18911.2</v>
      </c>
      <c r="AE56" s="103">
        <v>19073.3</v>
      </c>
      <c r="AF56" s="103">
        <v>19073.3</v>
      </c>
      <c r="AG56" s="103">
        <v>19073.3</v>
      </c>
      <c r="AH56" s="103">
        <v>19073.3</v>
      </c>
      <c r="AI56" s="103">
        <v>19073.3</v>
      </c>
      <c r="AJ56" s="103">
        <v>19073.3</v>
      </c>
      <c r="AK56" s="103">
        <v>19073.3</v>
      </c>
      <c r="AL56" s="103">
        <v>19073.3</v>
      </c>
      <c r="AM56" s="103">
        <v>19073.3</v>
      </c>
      <c r="AN56" s="103">
        <v>19073.3</v>
      </c>
      <c r="AO56" s="103">
        <v>19073.3</v>
      </c>
      <c r="AP56" s="103">
        <v>19073.3</v>
      </c>
      <c r="AQ56" s="103">
        <v>19073.3</v>
      </c>
      <c r="AR56" s="103">
        <v>19073.3</v>
      </c>
      <c r="AS56" s="103">
        <v>19073.3</v>
      </c>
      <c r="AT56" s="103">
        <v>19073.3</v>
      </c>
      <c r="AU56" s="103">
        <v>19073.3</v>
      </c>
    </row>
    <row r="57" spans="1:47" ht="13.5" thickBot="1" x14ac:dyDescent="0.25">
      <c r="A57" s="179" t="s">
        <v>408</v>
      </c>
      <c r="B57" s="103">
        <v>13300.93</v>
      </c>
      <c r="C57" s="103">
        <v>14373.51</v>
      </c>
      <c r="D57" s="103">
        <v>14507.37</v>
      </c>
      <c r="E57" s="103">
        <v>14641.26</v>
      </c>
      <c r="F57" s="103">
        <v>14775.12</v>
      </c>
      <c r="G57" s="103">
        <v>14908.99</v>
      </c>
      <c r="H57" s="103">
        <v>15042.9</v>
      </c>
      <c r="I57" s="103">
        <v>15896</v>
      </c>
      <c r="J57" s="103">
        <v>16036.98</v>
      </c>
      <c r="K57" s="103">
        <v>16177.95</v>
      </c>
      <c r="L57" s="103">
        <v>16725.650000000001</v>
      </c>
      <c r="M57" s="103">
        <v>16894.759999999998</v>
      </c>
      <c r="N57" s="103">
        <v>17063.87</v>
      </c>
      <c r="O57" s="103">
        <v>17232.96</v>
      </c>
      <c r="P57" s="103">
        <v>17402.080000000002</v>
      </c>
      <c r="Q57" s="103">
        <v>17571.21</v>
      </c>
      <c r="R57" s="103">
        <v>17740.330000000002</v>
      </c>
      <c r="S57" s="103">
        <v>17909.41</v>
      </c>
      <c r="T57" s="103">
        <v>18078.53</v>
      </c>
      <c r="U57" s="103">
        <v>18247.64</v>
      </c>
      <c r="V57" s="103">
        <v>18416.75</v>
      </c>
      <c r="W57" s="103">
        <v>18585.89</v>
      </c>
      <c r="X57" s="103">
        <v>18754.95</v>
      </c>
      <c r="Y57" s="103">
        <v>18924.09</v>
      </c>
      <c r="Z57" s="103">
        <v>19093.18</v>
      </c>
      <c r="AA57" s="103">
        <v>19262.32</v>
      </c>
      <c r="AB57" s="103">
        <v>19431.68</v>
      </c>
      <c r="AC57" s="103">
        <v>19604.11</v>
      </c>
      <c r="AD57" s="103">
        <v>19776.57</v>
      </c>
      <c r="AE57" s="103">
        <v>19949.080000000002</v>
      </c>
      <c r="AF57" s="103">
        <v>19949.080000000002</v>
      </c>
      <c r="AG57" s="103">
        <v>19949.080000000002</v>
      </c>
      <c r="AH57" s="103">
        <v>19949.080000000002</v>
      </c>
      <c r="AI57" s="103">
        <v>19949.080000000002</v>
      </c>
      <c r="AJ57" s="103">
        <v>19949.080000000002</v>
      </c>
      <c r="AK57" s="103">
        <v>19949.080000000002</v>
      </c>
      <c r="AL57" s="103">
        <v>19949.080000000002</v>
      </c>
      <c r="AM57" s="103">
        <v>19949.080000000002</v>
      </c>
      <c r="AN57" s="103">
        <v>19949.080000000002</v>
      </c>
      <c r="AO57" s="103">
        <v>19949.080000000002</v>
      </c>
      <c r="AP57" s="103">
        <v>19949.080000000002</v>
      </c>
      <c r="AQ57" s="103">
        <v>19949.080000000002</v>
      </c>
      <c r="AR57" s="103">
        <v>19949.080000000002</v>
      </c>
      <c r="AS57" s="103">
        <v>19949.080000000002</v>
      </c>
      <c r="AT57" s="103">
        <v>19949.080000000002</v>
      </c>
      <c r="AU57" s="103">
        <v>19949.080000000002</v>
      </c>
    </row>
    <row r="58" spans="1:47" ht="13.5" thickBot="1" x14ac:dyDescent="0.25">
      <c r="A58" s="5" t="s">
        <v>3</v>
      </c>
      <c r="B58" s="103">
        <v>13413.69</v>
      </c>
      <c r="C58" s="103">
        <v>14486.28</v>
      </c>
      <c r="D58" s="103">
        <v>14627.28</v>
      </c>
      <c r="E58" s="103">
        <v>14768.26</v>
      </c>
      <c r="F58" s="103">
        <v>14909.23</v>
      </c>
      <c r="G58" s="103">
        <v>15050.21</v>
      </c>
      <c r="H58" s="103">
        <v>15191.19</v>
      </c>
      <c r="I58" s="103">
        <v>15332.16</v>
      </c>
      <c r="J58" s="103">
        <v>15473.17</v>
      </c>
      <c r="K58" s="103">
        <v>15614.14</v>
      </c>
      <c r="L58" s="103">
        <v>16165.34</v>
      </c>
      <c r="M58" s="103">
        <v>16334.45</v>
      </c>
      <c r="N58" s="103">
        <v>16503.560000000001</v>
      </c>
      <c r="O58" s="103">
        <v>16672.7</v>
      </c>
      <c r="P58" s="103">
        <v>16841.79</v>
      </c>
      <c r="Q58" s="103">
        <v>17010.900000000001</v>
      </c>
      <c r="R58" s="103">
        <v>17179.990000000002</v>
      </c>
      <c r="S58" s="103">
        <v>17349.13</v>
      </c>
      <c r="T58" s="103">
        <v>17518.240000000002</v>
      </c>
      <c r="U58" s="103">
        <v>17687.330000000002</v>
      </c>
      <c r="V58" s="103">
        <v>17856.439999999999</v>
      </c>
      <c r="W58" s="103">
        <v>18025.55</v>
      </c>
      <c r="X58" s="103">
        <v>18194.689999999999</v>
      </c>
      <c r="Y58" s="103">
        <v>18363.8</v>
      </c>
      <c r="Z58" s="103">
        <v>18532.89</v>
      </c>
      <c r="AA58" s="228">
        <v>18701.98</v>
      </c>
      <c r="AB58" s="228">
        <v>18871.14</v>
      </c>
      <c r="AC58" s="103">
        <v>19040.23</v>
      </c>
      <c r="AD58" s="103">
        <v>19209.34</v>
      </c>
      <c r="AE58" s="103">
        <v>19378.43</v>
      </c>
      <c r="AF58" s="103">
        <v>19378.43</v>
      </c>
      <c r="AG58" s="103">
        <v>19378.43</v>
      </c>
      <c r="AH58" s="103">
        <v>19378.43</v>
      </c>
      <c r="AI58" s="103">
        <v>19378.43</v>
      </c>
      <c r="AJ58" s="103">
        <v>19378.43</v>
      </c>
      <c r="AK58" s="103">
        <v>19378.43</v>
      </c>
      <c r="AL58" s="103">
        <v>19378.43</v>
      </c>
      <c r="AM58" s="103">
        <v>19378.43</v>
      </c>
      <c r="AN58" s="103">
        <v>19378.43</v>
      </c>
      <c r="AO58" s="103">
        <v>19378.43</v>
      </c>
      <c r="AP58" s="103">
        <v>19378.43</v>
      </c>
      <c r="AQ58" s="103">
        <v>19378.43</v>
      </c>
      <c r="AR58" s="103">
        <v>19378.43</v>
      </c>
      <c r="AS58" s="103">
        <v>19378.43</v>
      </c>
      <c r="AT58" s="103">
        <v>19378.43</v>
      </c>
      <c r="AU58" s="103">
        <v>19378.43</v>
      </c>
    </row>
    <row r="59" spans="1:47" ht="13.5" thickBot="1" x14ac:dyDescent="0.25">
      <c r="A59" s="5" t="s">
        <v>4</v>
      </c>
      <c r="B59" s="103">
        <v>13568.72</v>
      </c>
      <c r="C59" s="103">
        <v>14641.31</v>
      </c>
      <c r="D59" s="103">
        <v>14782.31</v>
      </c>
      <c r="E59" s="103">
        <v>14923.29</v>
      </c>
      <c r="F59" s="103">
        <v>15064.24</v>
      </c>
      <c r="G59" s="103">
        <v>15205.24</v>
      </c>
      <c r="H59" s="103">
        <v>15346.22</v>
      </c>
      <c r="I59" s="103">
        <v>15487.2</v>
      </c>
      <c r="J59" s="103">
        <v>15628.17</v>
      </c>
      <c r="K59" s="103">
        <v>15769.18</v>
      </c>
      <c r="L59" s="103">
        <v>16322.25</v>
      </c>
      <c r="M59" s="103">
        <v>16491.32</v>
      </c>
      <c r="N59" s="103">
        <v>16660.45</v>
      </c>
      <c r="O59" s="103">
        <v>16829.57</v>
      </c>
      <c r="P59" s="103">
        <v>16998.68</v>
      </c>
      <c r="Q59" s="103">
        <v>17167.79</v>
      </c>
      <c r="R59" s="103">
        <v>17336.900000000001</v>
      </c>
      <c r="S59" s="103">
        <v>17505.990000000002</v>
      </c>
      <c r="T59" s="103">
        <v>17675.13</v>
      </c>
      <c r="U59" s="103">
        <v>17844.240000000002</v>
      </c>
      <c r="V59" s="103">
        <v>18013.330000000002</v>
      </c>
      <c r="W59" s="103">
        <v>18182.47</v>
      </c>
      <c r="X59" s="103">
        <v>18351.560000000001</v>
      </c>
      <c r="Y59" s="103">
        <v>18520.7</v>
      </c>
      <c r="Z59" s="103">
        <v>18689.78</v>
      </c>
      <c r="AA59" s="103">
        <v>18858.900000000001</v>
      </c>
      <c r="AB59" s="103">
        <v>19028.009999999998</v>
      </c>
      <c r="AC59" s="103">
        <v>19197.12</v>
      </c>
      <c r="AD59" s="103">
        <v>19366.240000000002</v>
      </c>
      <c r="AE59" s="103">
        <v>19537.75</v>
      </c>
      <c r="AF59" s="103">
        <v>19537.75</v>
      </c>
      <c r="AG59" s="103">
        <v>19537.75</v>
      </c>
      <c r="AH59" s="103">
        <v>19537.75</v>
      </c>
      <c r="AI59" s="103">
        <v>19537.75</v>
      </c>
      <c r="AJ59" s="103">
        <v>19537.75</v>
      </c>
      <c r="AK59" s="103">
        <v>19537.75</v>
      </c>
      <c r="AL59" s="103">
        <v>19537.75</v>
      </c>
      <c r="AM59" s="103">
        <v>19537.75</v>
      </c>
      <c r="AN59" s="103">
        <v>19537.75</v>
      </c>
      <c r="AO59" s="103">
        <v>19537.75</v>
      </c>
      <c r="AP59" s="103">
        <v>19537.75</v>
      </c>
      <c r="AQ59" s="103">
        <v>19537.75</v>
      </c>
      <c r="AR59" s="103">
        <v>19537.75</v>
      </c>
      <c r="AS59" s="103">
        <v>19537.75</v>
      </c>
      <c r="AT59" s="103">
        <v>19537.75</v>
      </c>
      <c r="AU59" s="103">
        <v>19537.75</v>
      </c>
    </row>
    <row r="60" spans="1:47" ht="13.5" thickBot="1" x14ac:dyDescent="0.25">
      <c r="A60" s="5" t="s">
        <v>5</v>
      </c>
      <c r="B60" s="103">
        <v>13977.45</v>
      </c>
      <c r="C60" s="103">
        <v>15050.06</v>
      </c>
      <c r="D60" s="103">
        <v>15191.04</v>
      </c>
      <c r="E60" s="103">
        <v>15332.02</v>
      </c>
      <c r="F60" s="103">
        <v>15473.02</v>
      </c>
      <c r="G60" s="103">
        <v>15614</v>
      </c>
      <c r="H60" s="103">
        <v>15754.97</v>
      </c>
      <c r="I60" s="103">
        <v>15895.92</v>
      </c>
      <c r="J60" s="103">
        <v>16036.93</v>
      </c>
      <c r="K60" s="103">
        <v>16177.9</v>
      </c>
      <c r="L60" s="103">
        <v>16725.599999999999</v>
      </c>
      <c r="M60" s="103">
        <v>16894.71</v>
      </c>
      <c r="N60" s="103">
        <v>17063.830000000002</v>
      </c>
      <c r="O60" s="103">
        <v>17232.91</v>
      </c>
      <c r="P60" s="103">
        <v>17402.03</v>
      </c>
      <c r="Q60" s="103">
        <v>17571.16</v>
      </c>
      <c r="R60" s="103">
        <v>17740.28</v>
      </c>
      <c r="S60" s="103">
        <v>17909.37</v>
      </c>
      <c r="T60" s="103">
        <v>18078.48</v>
      </c>
      <c r="U60" s="103">
        <v>18247.59</v>
      </c>
      <c r="V60" s="103">
        <v>18416.7</v>
      </c>
      <c r="W60" s="103">
        <v>18585.84</v>
      </c>
      <c r="X60" s="103">
        <v>18754.91</v>
      </c>
      <c r="Y60" s="103">
        <v>18924.04</v>
      </c>
      <c r="Z60" s="103">
        <v>19093.13</v>
      </c>
      <c r="AA60" s="103">
        <v>19262.27</v>
      </c>
      <c r="AB60" s="103">
        <v>19431.73</v>
      </c>
      <c r="AC60" s="103">
        <v>19604.189999999999</v>
      </c>
      <c r="AD60" s="103">
        <v>19776.650000000001</v>
      </c>
      <c r="AE60" s="103">
        <v>19949.13</v>
      </c>
      <c r="AF60" s="103">
        <v>19949.13</v>
      </c>
      <c r="AG60" s="103">
        <v>19949.13</v>
      </c>
      <c r="AH60" s="103">
        <v>19949.13</v>
      </c>
      <c r="AI60" s="103">
        <v>19949.13</v>
      </c>
      <c r="AJ60" s="103">
        <v>19949.13</v>
      </c>
      <c r="AK60" s="103">
        <v>19949.13</v>
      </c>
      <c r="AL60" s="103">
        <v>19949.13</v>
      </c>
      <c r="AM60" s="103">
        <v>19949.13</v>
      </c>
      <c r="AN60" s="103">
        <v>19949.13</v>
      </c>
      <c r="AO60" s="103">
        <v>19949.13</v>
      </c>
      <c r="AP60" s="103">
        <v>19949.13</v>
      </c>
      <c r="AQ60" s="103">
        <v>19949.13</v>
      </c>
      <c r="AR60" s="103">
        <v>19949.13</v>
      </c>
      <c r="AS60" s="103">
        <v>19949.13</v>
      </c>
      <c r="AT60" s="103">
        <v>19949.13</v>
      </c>
      <c r="AU60" s="103">
        <v>19949.13</v>
      </c>
    </row>
    <row r="61" spans="1:47" ht="13.5" thickBot="1" x14ac:dyDescent="0.25">
      <c r="A61" s="5" t="s">
        <v>6</v>
      </c>
      <c r="B61" s="103">
        <v>14286.15</v>
      </c>
      <c r="C61" s="103">
        <v>15451.48</v>
      </c>
      <c r="D61" s="103">
        <v>15581.27</v>
      </c>
      <c r="E61" s="103">
        <v>15711.05</v>
      </c>
      <c r="F61" s="103">
        <v>15840.84</v>
      </c>
      <c r="G61" s="103">
        <v>15970.64</v>
      </c>
      <c r="H61" s="103">
        <v>16284.35</v>
      </c>
      <c r="I61" s="103">
        <v>16598.080000000002</v>
      </c>
      <c r="J61" s="103">
        <v>16911.77</v>
      </c>
      <c r="K61" s="103">
        <v>17225.48</v>
      </c>
      <c r="L61" s="103">
        <v>17897.79</v>
      </c>
      <c r="M61" s="103">
        <v>18211.5</v>
      </c>
      <c r="N61" s="103">
        <v>18525.23</v>
      </c>
      <c r="O61" s="103">
        <v>18838.939999999999</v>
      </c>
      <c r="P61" s="103">
        <v>19152.63</v>
      </c>
      <c r="Q61" s="103">
        <v>19467.28</v>
      </c>
      <c r="R61" s="103">
        <v>19787.18</v>
      </c>
      <c r="S61" s="103">
        <v>20107.07</v>
      </c>
      <c r="T61" s="103">
        <v>20426.97</v>
      </c>
      <c r="U61" s="103">
        <v>20746.88</v>
      </c>
      <c r="V61" s="103">
        <v>21066.78</v>
      </c>
      <c r="W61" s="103">
        <v>21386.639999999999</v>
      </c>
      <c r="X61" s="103">
        <v>21706.55</v>
      </c>
      <c r="Y61" s="103">
        <v>22026.46</v>
      </c>
      <c r="Z61" s="103">
        <v>22346.36</v>
      </c>
      <c r="AA61" s="103">
        <v>22666.240000000002</v>
      </c>
      <c r="AB61" s="103">
        <v>22986.15</v>
      </c>
      <c r="AC61" s="103">
        <v>23306.06</v>
      </c>
      <c r="AD61" s="103">
        <v>23625.94</v>
      </c>
      <c r="AE61" s="103">
        <v>23945.85</v>
      </c>
      <c r="AF61" s="103">
        <v>23945.85</v>
      </c>
      <c r="AG61" s="103">
        <v>23945.85</v>
      </c>
      <c r="AH61" s="103">
        <v>23945.85</v>
      </c>
      <c r="AI61" s="103">
        <v>23945.85</v>
      </c>
      <c r="AJ61" s="103">
        <v>23945.85</v>
      </c>
      <c r="AK61" s="103">
        <v>23945.85</v>
      </c>
      <c r="AL61" s="103">
        <v>23945.85</v>
      </c>
      <c r="AM61" s="103">
        <v>23945.85</v>
      </c>
      <c r="AN61" s="103">
        <v>23945.85</v>
      </c>
      <c r="AO61" s="103">
        <v>23945.85</v>
      </c>
      <c r="AP61" s="103">
        <v>23945.85</v>
      </c>
      <c r="AQ61" s="103">
        <v>23945.85</v>
      </c>
      <c r="AR61" s="103">
        <v>23945.85</v>
      </c>
      <c r="AS61" s="103">
        <v>23945.85</v>
      </c>
      <c r="AT61" s="103">
        <v>23945.85</v>
      </c>
      <c r="AU61" s="103">
        <v>23945.85</v>
      </c>
    </row>
    <row r="62" spans="1:47" ht="13.5" thickBot="1" x14ac:dyDescent="0.25">
      <c r="A62" s="179" t="s">
        <v>409</v>
      </c>
      <c r="B62" s="103">
        <v>14238.24</v>
      </c>
      <c r="C62" s="103">
        <v>15310.85</v>
      </c>
      <c r="D62" s="103">
        <v>15451.8</v>
      </c>
      <c r="E62" s="103">
        <v>15592.78</v>
      </c>
      <c r="F62" s="103">
        <v>15733.78</v>
      </c>
      <c r="G62" s="103">
        <v>15874.75</v>
      </c>
      <c r="H62" s="103">
        <v>16015.73</v>
      </c>
      <c r="I62" s="103">
        <v>16156.73</v>
      </c>
      <c r="J62" s="103">
        <v>16297.71</v>
      </c>
      <c r="K62" s="103">
        <v>16438.66</v>
      </c>
      <c r="L62" s="103">
        <v>16994.54</v>
      </c>
      <c r="M62" s="103">
        <v>17163.650000000001</v>
      </c>
      <c r="N62" s="103">
        <v>17332.759999999998</v>
      </c>
      <c r="O62" s="103">
        <v>17501.88</v>
      </c>
      <c r="P62" s="103">
        <v>17670.990000000002</v>
      </c>
      <c r="Q62" s="103">
        <v>17840.080000000002</v>
      </c>
      <c r="R62" s="103">
        <v>18009.189999999999</v>
      </c>
      <c r="S62" s="103">
        <v>18178.330000000002</v>
      </c>
      <c r="T62" s="103">
        <v>18347.439999999999</v>
      </c>
      <c r="U62" s="103">
        <v>18516.560000000001</v>
      </c>
      <c r="V62" s="103">
        <v>18685.669999999998</v>
      </c>
      <c r="W62" s="103">
        <v>18854.759999999998</v>
      </c>
      <c r="X62" s="103">
        <v>19023.89</v>
      </c>
      <c r="Y62" s="103">
        <v>19192.98</v>
      </c>
      <c r="Z62" s="103">
        <v>19362.099999999999</v>
      </c>
      <c r="AA62" s="103">
        <v>19533.560000000001</v>
      </c>
      <c r="AB62" s="103">
        <v>19706.02</v>
      </c>
      <c r="AC62" s="103">
        <v>19878.53</v>
      </c>
      <c r="AD62" s="103">
        <v>20050.990000000002</v>
      </c>
      <c r="AE62" s="103">
        <v>20223.48</v>
      </c>
      <c r="AF62" s="103">
        <v>20223.48</v>
      </c>
      <c r="AG62" s="103">
        <v>20223.48</v>
      </c>
      <c r="AH62" s="103">
        <v>20223.48</v>
      </c>
      <c r="AI62" s="103">
        <v>20223.48</v>
      </c>
      <c r="AJ62" s="103">
        <v>20223.48</v>
      </c>
      <c r="AK62" s="103">
        <v>20223.48</v>
      </c>
      <c r="AL62" s="103">
        <v>20223.48</v>
      </c>
      <c r="AM62" s="103">
        <v>20223.48</v>
      </c>
      <c r="AN62" s="103">
        <v>20223.48</v>
      </c>
      <c r="AO62" s="103">
        <v>20223.48</v>
      </c>
      <c r="AP62" s="103">
        <v>20223.48</v>
      </c>
      <c r="AQ62" s="103">
        <v>20223.48</v>
      </c>
      <c r="AR62" s="103">
        <v>20223.48</v>
      </c>
      <c r="AS62" s="103">
        <v>20223.48</v>
      </c>
      <c r="AT62" s="103">
        <v>20223.48</v>
      </c>
      <c r="AU62" s="103">
        <v>20223.48</v>
      </c>
    </row>
    <row r="63" spans="1:47" ht="13.5" thickBot="1" x14ac:dyDescent="0.25">
      <c r="A63" s="5" t="s">
        <v>7</v>
      </c>
      <c r="B63" s="103">
        <v>14442.55</v>
      </c>
      <c r="C63" s="103">
        <v>15515.16</v>
      </c>
      <c r="D63" s="103">
        <v>15656.16</v>
      </c>
      <c r="E63" s="103">
        <v>15797.11</v>
      </c>
      <c r="F63" s="103">
        <v>15938.09</v>
      </c>
      <c r="G63" s="103">
        <v>16079.09</v>
      </c>
      <c r="H63" s="103">
        <v>16220.07</v>
      </c>
      <c r="I63" s="103">
        <v>16361.05</v>
      </c>
      <c r="J63" s="103">
        <v>16502.05</v>
      </c>
      <c r="K63" s="103">
        <v>16643.03</v>
      </c>
      <c r="L63" s="103">
        <v>17196.23</v>
      </c>
      <c r="M63" s="103">
        <v>17365.29</v>
      </c>
      <c r="N63" s="103">
        <v>17534.43</v>
      </c>
      <c r="O63" s="103">
        <v>17703.509999999998</v>
      </c>
      <c r="P63" s="103">
        <v>17872.650000000001</v>
      </c>
      <c r="Q63" s="103">
        <v>18041.77</v>
      </c>
      <c r="R63" s="103">
        <v>18210.849999999999</v>
      </c>
      <c r="S63" s="103">
        <v>18379.990000000002</v>
      </c>
      <c r="T63" s="103">
        <v>18549.080000000002</v>
      </c>
      <c r="U63" s="103">
        <v>18718.22</v>
      </c>
      <c r="V63" s="103">
        <v>18887.310000000001</v>
      </c>
      <c r="W63" s="103">
        <v>19056.419999999998</v>
      </c>
      <c r="X63" s="103">
        <v>19225.53</v>
      </c>
      <c r="Y63" s="103">
        <v>19394.64</v>
      </c>
      <c r="Z63" s="103">
        <v>19566.810000000001</v>
      </c>
      <c r="AA63" s="103">
        <v>19739.240000000002</v>
      </c>
      <c r="AB63" s="103">
        <v>19911.73</v>
      </c>
      <c r="AC63" s="103">
        <v>20084.18</v>
      </c>
      <c r="AD63" s="103">
        <v>20256.689999999999</v>
      </c>
      <c r="AE63" s="103">
        <v>20429.150000000001</v>
      </c>
      <c r="AF63" s="103">
        <v>20429.150000000001</v>
      </c>
      <c r="AG63" s="103">
        <v>20429.150000000001</v>
      </c>
      <c r="AH63" s="103">
        <v>20429.150000000001</v>
      </c>
      <c r="AI63" s="103">
        <v>20429.150000000001</v>
      </c>
      <c r="AJ63" s="103">
        <v>20429.150000000001</v>
      </c>
      <c r="AK63" s="103">
        <v>20429.150000000001</v>
      </c>
      <c r="AL63" s="103">
        <v>20429.150000000001</v>
      </c>
      <c r="AM63" s="103">
        <v>20429.150000000001</v>
      </c>
      <c r="AN63" s="103">
        <v>20429.150000000001</v>
      </c>
      <c r="AO63" s="103">
        <v>20429.150000000001</v>
      </c>
      <c r="AP63" s="103">
        <v>20429.150000000001</v>
      </c>
      <c r="AQ63" s="103">
        <v>20429.150000000001</v>
      </c>
      <c r="AR63" s="103">
        <v>20429.150000000001</v>
      </c>
      <c r="AS63" s="103">
        <v>20429.150000000001</v>
      </c>
      <c r="AT63" s="103">
        <v>20429.150000000001</v>
      </c>
      <c r="AU63" s="103">
        <v>20429.150000000001</v>
      </c>
    </row>
    <row r="64" spans="1:47" ht="13.5" thickBot="1" x14ac:dyDescent="0.25">
      <c r="A64" s="179" t="s">
        <v>410</v>
      </c>
      <c r="B64" s="103">
        <v>14535.98</v>
      </c>
      <c r="C64" s="103">
        <v>15701.28</v>
      </c>
      <c r="D64" s="103">
        <v>15701.28</v>
      </c>
      <c r="E64" s="103">
        <v>15970.22</v>
      </c>
      <c r="F64" s="103">
        <v>15970.22</v>
      </c>
      <c r="G64" s="103">
        <v>16328.77</v>
      </c>
      <c r="H64" s="103">
        <v>16328.77</v>
      </c>
      <c r="I64" s="103">
        <v>17045.93</v>
      </c>
      <c r="J64" s="103">
        <v>17045.93</v>
      </c>
      <c r="K64" s="103">
        <v>17763.009999999998</v>
      </c>
      <c r="L64" s="103">
        <v>18121.560000000001</v>
      </c>
      <c r="M64" s="103">
        <v>18749.05</v>
      </c>
      <c r="N64" s="103">
        <v>18749.05</v>
      </c>
      <c r="O64" s="103">
        <v>19376.55</v>
      </c>
      <c r="P64" s="103">
        <v>19376.55</v>
      </c>
      <c r="Q64" s="103">
        <v>20015.669999999998</v>
      </c>
      <c r="R64" s="103">
        <v>20015.669999999998</v>
      </c>
      <c r="S64" s="103">
        <v>20655.55</v>
      </c>
      <c r="T64" s="103">
        <v>20655.55</v>
      </c>
      <c r="U64" s="103">
        <v>21295.49</v>
      </c>
      <c r="V64" s="103">
        <v>21295.49</v>
      </c>
      <c r="W64" s="103">
        <v>21935.43</v>
      </c>
      <c r="X64" s="103">
        <v>21935.43</v>
      </c>
      <c r="Y64" s="103">
        <v>22575.32</v>
      </c>
      <c r="Z64" s="103">
        <v>22575.32</v>
      </c>
      <c r="AA64" s="103">
        <v>23215.279999999999</v>
      </c>
      <c r="AB64" s="103">
        <v>23215.279999999999</v>
      </c>
      <c r="AC64" s="103">
        <v>23855.19</v>
      </c>
      <c r="AD64" s="103">
        <v>23855.19</v>
      </c>
      <c r="AE64" s="103">
        <v>24495.1</v>
      </c>
      <c r="AF64" s="103">
        <v>24495.1</v>
      </c>
      <c r="AG64" s="103">
        <v>24495.1</v>
      </c>
      <c r="AH64" s="103">
        <v>24495.1</v>
      </c>
      <c r="AI64" s="103">
        <v>24495.1</v>
      </c>
      <c r="AJ64" s="103">
        <v>24495.1</v>
      </c>
      <c r="AK64" s="103">
        <v>24495.1</v>
      </c>
      <c r="AL64" s="103">
        <v>24495.1</v>
      </c>
      <c r="AM64" s="103">
        <v>24495.1</v>
      </c>
      <c r="AN64" s="103">
        <v>24495.1</v>
      </c>
      <c r="AO64" s="103">
        <v>24495.1</v>
      </c>
      <c r="AP64" s="103">
        <v>24495.1</v>
      </c>
      <c r="AQ64" s="103">
        <v>24495.1</v>
      </c>
      <c r="AR64" s="103">
        <v>24495.1</v>
      </c>
      <c r="AS64" s="103">
        <v>24495.1</v>
      </c>
      <c r="AT64" s="103">
        <v>24495.1</v>
      </c>
      <c r="AU64" s="103">
        <v>24495.1</v>
      </c>
    </row>
    <row r="65" spans="1:47" ht="13.5" thickBot="1" x14ac:dyDescent="0.25">
      <c r="A65" s="179" t="s">
        <v>411</v>
      </c>
      <c r="B65" s="103">
        <v>14670.41</v>
      </c>
      <c r="C65" s="103">
        <v>15835.71</v>
      </c>
      <c r="D65" s="103">
        <v>15835.71</v>
      </c>
      <c r="E65" s="103">
        <v>16104.68</v>
      </c>
      <c r="F65" s="103">
        <v>16104.68</v>
      </c>
      <c r="G65" s="103">
        <v>16463.23</v>
      </c>
      <c r="H65" s="103">
        <v>16463.23</v>
      </c>
      <c r="I65" s="103">
        <v>17180.310000000001</v>
      </c>
      <c r="J65" s="103">
        <v>17180.310000000001</v>
      </c>
      <c r="K65" s="103">
        <v>17897.47</v>
      </c>
      <c r="L65" s="103">
        <v>18256.02</v>
      </c>
      <c r="M65" s="103">
        <v>18883.509999999998</v>
      </c>
      <c r="N65" s="103">
        <v>18883.509999999998</v>
      </c>
      <c r="O65" s="103">
        <v>19512.89</v>
      </c>
      <c r="P65" s="103">
        <v>19512.89</v>
      </c>
      <c r="Q65" s="103">
        <v>20152.830000000002</v>
      </c>
      <c r="R65" s="103">
        <v>20152.830000000002</v>
      </c>
      <c r="S65" s="103">
        <v>20792.71</v>
      </c>
      <c r="T65" s="103">
        <v>20792.71</v>
      </c>
      <c r="U65" s="103">
        <v>21432.65</v>
      </c>
      <c r="V65" s="103">
        <v>21432.65</v>
      </c>
      <c r="W65" s="103">
        <v>22072.59</v>
      </c>
      <c r="X65" s="103">
        <v>22072.59</v>
      </c>
      <c r="Y65" s="103">
        <v>22712.5</v>
      </c>
      <c r="Z65" s="103">
        <v>22712.5</v>
      </c>
      <c r="AA65" s="103">
        <v>23352.44</v>
      </c>
      <c r="AB65" s="103">
        <v>23352.44</v>
      </c>
      <c r="AC65" s="103">
        <v>23992.35</v>
      </c>
      <c r="AD65" s="103">
        <v>23992.35</v>
      </c>
      <c r="AE65" s="103">
        <v>23992.35</v>
      </c>
      <c r="AF65" s="103">
        <v>23992.35</v>
      </c>
      <c r="AG65" s="103">
        <v>23992.35</v>
      </c>
      <c r="AH65" s="103">
        <v>23992.35</v>
      </c>
      <c r="AI65" s="103">
        <v>23992.35</v>
      </c>
      <c r="AJ65" s="103">
        <v>23992.35</v>
      </c>
      <c r="AK65" s="103">
        <v>23992.35</v>
      </c>
      <c r="AL65" s="103">
        <v>23992.35</v>
      </c>
      <c r="AM65" s="103">
        <v>23992.35</v>
      </c>
      <c r="AN65" s="103">
        <v>23992.35</v>
      </c>
      <c r="AO65" s="103">
        <v>23992.35</v>
      </c>
      <c r="AP65" s="103">
        <v>23992.35</v>
      </c>
      <c r="AQ65" s="103">
        <v>23992.35</v>
      </c>
      <c r="AR65" s="103">
        <v>23992.35</v>
      </c>
      <c r="AS65" s="103">
        <v>23992.35</v>
      </c>
      <c r="AT65" s="103">
        <v>23992.35</v>
      </c>
      <c r="AU65" s="103">
        <v>23992.35</v>
      </c>
    </row>
    <row r="66" spans="1:47" ht="13.5" thickBot="1" x14ac:dyDescent="0.25">
      <c r="A66" s="5" t="s">
        <v>8</v>
      </c>
      <c r="B66" s="103">
        <v>14804.87</v>
      </c>
      <c r="C66" s="103">
        <v>15970.17</v>
      </c>
      <c r="D66" s="103">
        <v>15970.17</v>
      </c>
      <c r="E66" s="103">
        <v>16239.11</v>
      </c>
      <c r="F66" s="103">
        <v>16239.11</v>
      </c>
      <c r="G66" s="103">
        <v>16597.689999999999</v>
      </c>
      <c r="H66" s="103">
        <v>16597.689999999999</v>
      </c>
      <c r="I66" s="103">
        <v>17314.79</v>
      </c>
      <c r="J66" s="103">
        <v>17314.79</v>
      </c>
      <c r="K66" s="103">
        <v>18031.95</v>
      </c>
      <c r="L66" s="103">
        <v>18390.48</v>
      </c>
      <c r="M66" s="103">
        <v>19017.95</v>
      </c>
      <c r="N66" s="103">
        <v>19017.95</v>
      </c>
      <c r="O66" s="103">
        <v>19650</v>
      </c>
      <c r="P66" s="103">
        <v>19650</v>
      </c>
      <c r="Q66" s="103">
        <v>20289.89</v>
      </c>
      <c r="R66" s="103">
        <v>20289.89</v>
      </c>
      <c r="S66" s="103">
        <v>20929.82</v>
      </c>
      <c r="T66" s="103">
        <v>20929.82</v>
      </c>
      <c r="U66" s="103">
        <v>21569.79</v>
      </c>
      <c r="V66" s="103">
        <v>21569.79</v>
      </c>
      <c r="W66" s="103">
        <v>22209.67</v>
      </c>
      <c r="X66" s="103">
        <v>22209.67</v>
      </c>
      <c r="Y66" s="103">
        <v>22849.61</v>
      </c>
      <c r="Z66" s="103">
        <v>22849.61</v>
      </c>
      <c r="AA66" s="103">
        <v>23489.52</v>
      </c>
      <c r="AB66" s="103">
        <v>23489.52</v>
      </c>
      <c r="AC66" s="103">
        <v>24129.439999999999</v>
      </c>
      <c r="AD66" s="103">
        <v>24129.439999999999</v>
      </c>
      <c r="AE66" s="103">
        <v>24769.37</v>
      </c>
      <c r="AF66" s="103">
        <v>24769.37</v>
      </c>
      <c r="AG66" s="103">
        <v>24769.37</v>
      </c>
      <c r="AH66" s="103">
        <v>24769.37</v>
      </c>
      <c r="AI66" s="103">
        <v>24769.37</v>
      </c>
      <c r="AJ66" s="103">
        <v>24769.37</v>
      </c>
      <c r="AK66" s="103">
        <v>24769.37</v>
      </c>
      <c r="AL66" s="103">
        <v>24769.37</v>
      </c>
      <c r="AM66" s="103">
        <v>24769.37</v>
      </c>
      <c r="AN66" s="103">
        <v>24769.37</v>
      </c>
      <c r="AO66" s="103">
        <v>24769.37</v>
      </c>
      <c r="AP66" s="103">
        <v>24769.37</v>
      </c>
      <c r="AQ66" s="103">
        <v>24769.37</v>
      </c>
      <c r="AR66" s="103">
        <v>24769.37</v>
      </c>
      <c r="AS66" s="103">
        <v>24769.37</v>
      </c>
      <c r="AT66" s="103">
        <v>24769.37</v>
      </c>
      <c r="AU66" s="103">
        <v>24769.37</v>
      </c>
    </row>
    <row r="67" spans="1:47" ht="13.5" thickBot="1" x14ac:dyDescent="0.25">
      <c r="A67" s="5" t="s">
        <v>9</v>
      </c>
      <c r="B67" s="103">
        <v>14804.85</v>
      </c>
      <c r="C67" s="103">
        <v>15925.35</v>
      </c>
      <c r="D67" s="103">
        <v>15925.35</v>
      </c>
      <c r="E67" s="103">
        <v>16194.31</v>
      </c>
      <c r="F67" s="103">
        <v>16194.31</v>
      </c>
      <c r="G67" s="103">
        <v>16463.28</v>
      </c>
      <c r="H67" s="103">
        <v>16463.28</v>
      </c>
      <c r="I67" s="103">
        <v>16732.189999999999</v>
      </c>
      <c r="J67" s="103">
        <v>16732.189999999999</v>
      </c>
      <c r="K67" s="103">
        <v>17001.18</v>
      </c>
      <c r="L67" s="103">
        <v>17359.71</v>
      </c>
      <c r="M67" s="103">
        <v>17718.259999999998</v>
      </c>
      <c r="N67" s="103">
        <v>17718.259999999998</v>
      </c>
      <c r="O67" s="103">
        <v>18076.82</v>
      </c>
      <c r="P67" s="103">
        <v>18076.82</v>
      </c>
      <c r="Q67" s="103">
        <v>18435.37</v>
      </c>
      <c r="R67" s="103">
        <v>18435.37</v>
      </c>
      <c r="S67" s="103">
        <v>18793.919999999998</v>
      </c>
      <c r="T67" s="103">
        <v>18793.919999999998</v>
      </c>
      <c r="U67" s="103">
        <v>19152.45</v>
      </c>
      <c r="V67" s="103">
        <v>19152.45</v>
      </c>
      <c r="W67" s="103">
        <v>19512.810000000001</v>
      </c>
      <c r="X67" s="103">
        <v>19512.810000000001</v>
      </c>
      <c r="Y67" s="103">
        <v>19878.46</v>
      </c>
      <c r="Z67" s="103">
        <v>19878.46</v>
      </c>
      <c r="AA67" s="103">
        <v>20244.080000000002</v>
      </c>
      <c r="AB67" s="103">
        <v>20244.080000000002</v>
      </c>
      <c r="AC67" s="103">
        <v>20609.72</v>
      </c>
      <c r="AD67" s="103">
        <v>20609.72</v>
      </c>
      <c r="AE67" s="103">
        <v>20975.34</v>
      </c>
      <c r="AF67" s="103">
        <v>20975.34</v>
      </c>
      <c r="AG67" s="103">
        <v>21340.98</v>
      </c>
      <c r="AH67" s="103">
        <v>21340.98</v>
      </c>
      <c r="AI67" s="103">
        <v>21340.98</v>
      </c>
      <c r="AJ67" s="103">
        <v>21340.98</v>
      </c>
      <c r="AK67" s="103">
        <v>21340.98</v>
      </c>
      <c r="AL67" s="103">
        <v>21340.98</v>
      </c>
      <c r="AM67" s="103">
        <v>21340.98</v>
      </c>
      <c r="AN67" s="103">
        <v>21340.98</v>
      </c>
      <c r="AO67" s="103">
        <v>21340.98</v>
      </c>
      <c r="AP67" s="103">
        <v>21340.98</v>
      </c>
      <c r="AQ67" s="103">
        <v>21340.98</v>
      </c>
      <c r="AR67" s="103">
        <v>21340.98</v>
      </c>
      <c r="AS67" s="103">
        <v>21340.98</v>
      </c>
      <c r="AT67" s="103">
        <v>21340.98</v>
      </c>
      <c r="AU67" s="103">
        <v>21340.98</v>
      </c>
    </row>
    <row r="68" spans="1:47" ht="13.5" thickBot="1" x14ac:dyDescent="0.25">
      <c r="A68" s="5" t="s">
        <v>126</v>
      </c>
      <c r="B68" s="103">
        <v>14804.85</v>
      </c>
      <c r="C68" s="103">
        <v>15925.35</v>
      </c>
      <c r="D68" s="103">
        <v>15925.35</v>
      </c>
      <c r="E68" s="103">
        <v>16194.31</v>
      </c>
      <c r="F68" s="103">
        <v>16194.31</v>
      </c>
      <c r="G68" s="103">
        <v>16463.28</v>
      </c>
      <c r="H68" s="103">
        <v>16463.28</v>
      </c>
      <c r="I68" s="103">
        <v>18614.669999999998</v>
      </c>
      <c r="J68" s="103">
        <v>18614.669999999998</v>
      </c>
      <c r="K68" s="103">
        <v>18883.66</v>
      </c>
      <c r="L68" s="103">
        <v>19242.189999999999</v>
      </c>
      <c r="M68" s="103">
        <v>19604.36</v>
      </c>
      <c r="N68" s="103">
        <v>19604.36</v>
      </c>
      <c r="O68" s="103">
        <v>19970</v>
      </c>
      <c r="P68" s="103">
        <v>19970</v>
      </c>
      <c r="Q68" s="103">
        <v>20335.62</v>
      </c>
      <c r="R68" s="103">
        <v>20335.62</v>
      </c>
      <c r="S68" s="103">
        <v>20701.27</v>
      </c>
      <c r="T68" s="103">
        <v>20701.27</v>
      </c>
      <c r="U68" s="103">
        <v>21066.91</v>
      </c>
      <c r="V68" s="103">
        <v>21066.91</v>
      </c>
      <c r="W68" s="103">
        <v>21432.53</v>
      </c>
      <c r="X68" s="103">
        <v>21432.53</v>
      </c>
      <c r="Y68" s="103">
        <v>21798.17</v>
      </c>
      <c r="Z68" s="103">
        <v>21798.17</v>
      </c>
      <c r="AA68" s="103">
        <v>22163.81</v>
      </c>
      <c r="AB68" s="103">
        <v>22163.81</v>
      </c>
      <c r="AC68" s="103">
        <v>22529.43</v>
      </c>
      <c r="AD68" s="103">
        <v>22529.43</v>
      </c>
      <c r="AE68" s="103">
        <v>22895.07</v>
      </c>
      <c r="AF68" s="103">
        <v>22895.07</v>
      </c>
      <c r="AG68" s="103">
        <v>23260.69</v>
      </c>
      <c r="AH68" s="103">
        <v>23260.69</v>
      </c>
      <c r="AI68" s="103">
        <v>23260.69</v>
      </c>
      <c r="AJ68" s="103">
        <v>23260.69</v>
      </c>
      <c r="AK68" s="103">
        <v>23260.69</v>
      </c>
      <c r="AL68" s="103">
        <v>23260.69</v>
      </c>
      <c r="AM68" s="103">
        <v>23260.69</v>
      </c>
      <c r="AN68" s="103">
        <v>23260.69</v>
      </c>
      <c r="AO68" s="103">
        <v>23260.69</v>
      </c>
      <c r="AP68" s="103">
        <v>23260.69</v>
      </c>
      <c r="AQ68" s="103">
        <v>23260.69</v>
      </c>
      <c r="AR68" s="103">
        <v>23260.69</v>
      </c>
      <c r="AS68" s="103">
        <v>23260.69</v>
      </c>
      <c r="AT68" s="103">
        <v>23260.69</v>
      </c>
      <c r="AU68" s="103">
        <v>23260.69</v>
      </c>
    </row>
    <row r="69" spans="1:47" ht="13.5" thickBot="1" x14ac:dyDescent="0.25">
      <c r="A69" s="179" t="s">
        <v>412</v>
      </c>
      <c r="B69" s="103">
        <v>14984.17</v>
      </c>
      <c r="C69" s="103">
        <v>16149.49</v>
      </c>
      <c r="D69" s="103">
        <v>16149.49</v>
      </c>
      <c r="E69" s="103">
        <v>16418.43</v>
      </c>
      <c r="F69" s="103">
        <v>16418.43</v>
      </c>
      <c r="G69" s="103">
        <v>16776.96</v>
      </c>
      <c r="H69" s="103">
        <v>16776.96</v>
      </c>
      <c r="I69" s="103">
        <v>17494.12</v>
      </c>
      <c r="J69" s="103">
        <v>17494.12</v>
      </c>
      <c r="K69" s="103">
        <v>18211.23</v>
      </c>
      <c r="L69" s="103">
        <v>18569.75</v>
      </c>
      <c r="M69" s="103">
        <v>19197.25</v>
      </c>
      <c r="N69" s="103">
        <v>19197.25</v>
      </c>
      <c r="O69" s="103">
        <v>19832.849999999999</v>
      </c>
      <c r="P69" s="103">
        <v>19832.849999999999</v>
      </c>
      <c r="Q69" s="103">
        <v>20472.78</v>
      </c>
      <c r="R69" s="103">
        <v>20472.78</v>
      </c>
      <c r="S69" s="103">
        <v>21112.720000000001</v>
      </c>
      <c r="T69" s="103">
        <v>21112.720000000001</v>
      </c>
      <c r="U69" s="103">
        <v>21752.63</v>
      </c>
      <c r="V69" s="103">
        <v>21752.63</v>
      </c>
      <c r="W69" s="103">
        <v>22392.54</v>
      </c>
      <c r="X69" s="103">
        <v>22392.54</v>
      </c>
      <c r="Y69" s="103">
        <v>23032.48</v>
      </c>
      <c r="Z69" s="103">
        <v>23032.48</v>
      </c>
      <c r="AA69" s="103">
        <v>23672.37</v>
      </c>
      <c r="AB69" s="103">
        <v>23672.37</v>
      </c>
      <c r="AC69" s="103">
        <v>24312.33</v>
      </c>
      <c r="AD69" s="103">
        <v>24312.33</v>
      </c>
      <c r="AE69" s="103">
        <v>24952.27</v>
      </c>
      <c r="AF69" s="103">
        <v>24952.27</v>
      </c>
      <c r="AG69" s="103">
        <v>24952.27</v>
      </c>
      <c r="AH69" s="103">
        <v>24952.27</v>
      </c>
      <c r="AI69" s="103">
        <v>24952.27</v>
      </c>
      <c r="AJ69" s="103">
        <v>24952.27</v>
      </c>
      <c r="AK69" s="103">
        <v>24952.27</v>
      </c>
      <c r="AL69" s="103">
        <v>24952.27</v>
      </c>
      <c r="AM69" s="103">
        <v>24952.27</v>
      </c>
      <c r="AN69" s="103">
        <v>24952.27</v>
      </c>
      <c r="AO69" s="103">
        <v>24952.27</v>
      </c>
      <c r="AP69" s="103">
        <v>24952.27</v>
      </c>
      <c r="AQ69" s="103">
        <v>24952.27</v>
      </c>
      <c r="AR69" s="103">
        <v>24952.27</v>
      </c>
      <c r="AS69" s="103">
        <v>24952.27</v>
      </c>
      <c r="AT69" s="103">
        <v>24952.27</v>
      </c>
      <c r="AU69" s="103">
        <v>24952.27</v>
      </c>
    </row>
    <row r="70" spans="1:47" ht="13.5" thickBot="1" x14ac:dyDescent="0.25">
      <c r="A70" s="179" t="s">
        <v>413</v>
      </c>
      <c r="B70" s="103">
        <v>15342.7</v>
      </c>
      <c r="C70" s="103">
        <v>16508.02</v>
      </c>
      <c r="D70" s="103">
        <v>16508.02</v>
      </c>
      <c r="E70" s="103">
        <v>16776.96</v>
      </c>
      <c r="F70" s="103">
        <v>16776.96</v>
      </c>
      <c r="G70" s="103">
        <v>17135.52</v>
      </c>
      <c r="H70" s="103">
        <v>17135.52</v>
      </c>
      <c r="I70" s="103">
        <v>17852.650000000001</v>
      </c>
      <c r="J70" s="103">
        <v>17852.650000000001</v>
      </c>
      <c r="K70" s="103">
        <v>18569.75</v>
      </c>
      <c r="L70" s="103">
        <v>18928.330000000002</v>
      </c>
      <c r="M70" s="103">
        <v>19558.599999999999</v>
      </c>
      <c r="N70" s="103">
        <v>19558.599999999999</v>
      </c>
      <c r="O70" s="103">
        <v>20198.509999999998</v>
      </c>
      <c r="P70" s="103">
        <v>20198.509999999998</v>
      </c>
      <c r="Q70" s="103">
        <v>20838.43</v>
      </c>
      <c r="R70" s="103">
        <v>20838.43</v>
      </c>
      <c r="S70" s="103">
        <v>21478.36</v>
      </c>
      <c r="T70" s="103">
        <v>21478.36</v>
      </c>
      <c r="U70" s="103">
        <v>22118.3</v>
      </c>
      <c r="V70" s="103">
        <v>22118.3</v>
      </c>
      <c r="W70" s="103">
        <v>22758.21</v>
      </c>
      <c r="X70" s="103">
        <v>22758.21</v>
      </c>
      <c r="Y70" s="103">
        <v>23398.15</v>
      </c>
      <c r="Z70" s="103">
        <v>23398.15</v>
      </c>
      <c r="AA70" s="103">
        <v>24038.04</v>
      </c>
      <c r="AB70" s="103">
        <v>24038.04</v>
      </c>
      <c r="AC70" s="103">
        <v>24677.97</v>
      </c>
      <c r="AD70" s="103">
        <v>24677.97</v>
      </c>
      <c r="AE70" s="103">
        <v>25317.91</v>
      </c>
      <c r="AF70" s="103">
        <v>25317.91</v>
      </c>
      <c r="AG70" s="103">
        <v>25317.91</v>
      </c>
      <c r="AH70" s="103">
        <v>25317.91</v>
      </c>
      <c r="AI70" s="103">
        <v>25317.91</v>
      </c>
      <c r="AJ70" s="103">
        <v>25317.91</v>
      </c>
      <c r="AK70" s="103">
        <v>25317.91</v>
      </c>
      <c r="AL70" s="103">
        <v>25317.91</v>
      </c>
      <c r="AM70" s="103">
        <v>25317.91</v>
      </c>
      <c r="AN70" s="103">
        <v>25317.91</v>
      </c>
      <c r="AO70" s="103">
        <v>25317.91</v>
      </c>
      <c r="AP70" s="103">
        <v>25317.91</v>
      </c>
      <c r="AQ70" s="103">
        <v>25317.91</v>
      </c>
      <c r="AR70" s="103">
        <v>25317.91</v>
      </c>
      <c r="AS70" s="103">
        <v>25317.91</v>
      </c>
      <c r="AT70" s="103">
        <v>25317.91</v>
      </c>
      <c r="AU70" s="103">
        <v>25317.91</v>
      </c>
    </row>
    <row r="71" spans="1:47" ht="13.5" thickBot="1" x14ac:dyDescent="0.25">
      <c r="A71" s="5" t="s">
        <v>127</v>
      </c>
      <c r="B71" s="103">
        <v>15342.7</v>
      </c>
      <c r="C71" s="103">
        <v>16508.02</v>
      </c>
      <c r="D71" s="103">
        <v>16508.02</v>
      </c>
      <c r="E71" s="103">
        <v>16776.96</v>
      </c>
      <c r="F71" s="103">
        <v>16776.96</v>
      </c>
      <c r="G71" s="103">
        <v>17135.52</v>
      </c>
      <c r="H71" s="103">
        <v>17135.52</v>
      </c>
      <c r="I71" s="103">
        <v>19451.96</v>
      </c>
      <c r="J71" s="103">
        <v>19451.96</v>
      </c>
      <c r="K71" s="103">
        <v>20000.45</v>
      </c>
      <c r="L71" s="103">
        <v>20366.060000000001</v>
      </c>
      <c r="M71" s="103">
        <v>20914.53</v>
      </c>
      <c r="N71" s="103">
        <v>20914.53</v>
      </c>
      <c r="O71" s="103">
        <v>21463.02</v>
      </c>
      <c r="P71" s="103">
        <v>21463.02</v>
      </c>
      <c r="Q71" s="103">
        <v>22011.48</v>
      </c>
      <c r="R71" s="103">
        <v>22011.48</v>
      </c>
      <c r="S71" s="103">
        <v>22559.95</v>
      </c>
      <c r="T71" s="103">
        <v>22559.95</v>
      </c>
      <c r="U71" s="103">
        <v>23108.44</v>
      </c>
      <c r="V71" s="103">
        <v>23108.44</v>
      </c>
      <c r="W71" s="103">
        <v>23656.9</v>
      </c>
      <c r="X71" s="103">
        <v>23656.9</v>
      </c>
      <c r="Y71" s="103">
        <v>24205.39</v>
      </c>
      <c r="Z71" s="103">
        <v>24205.39</v>
      </c>
      <c r="AA71" s="103">
        <v>24753.85</v>
      </c>
      <c r="AB71" s="103">
        <v>24753.85</v>
      </c>
      <c r="AC71" s="103">
        <v>25302.32</v>
      </c>
      <c r="AD71" s="103">
        <v>25302.32</v>
      </c>
      <c r="AE71" s="103">
        <v>25302.32</v>
      </c>
      <c r="AF71" s="103">
        <v>25302.32</v>
      </c>
      <c r="AG71" s="103">
        <v>25302.32</v>
      </c>
      <c r="AH71" s="103">
        <v>25302.32</v>
      </c>
      <c r="AI71" s="103">
        <v>25302.32</v>
      </c>
      <c r="AJ71" s="103">
        <v>25302.32</v>
      </c>
      <c r="AK71" s="103">
        <v>25302.32</v>
      </c>
      <c r="AL71" s="103">
        <v>25302.32</v>
      </c>
      <c r="AM71" s="103">
        <v>25302.32</v>
      </c>
      <c r="AN71" s="103">
        <v>25302.32</v>
      </c>
      <c r="AO71" s="103">
        <v>25302.32</v>
      </c>
      <c r="AP71" s="103">
        <v>25302.32</v>
      </c>
      <c r="AQ71" s="103">
        <v>25302.32</v>
      </c>
      <c r="AR71" s="103">
        <v>25302.32</v>
      </c>
      <c r="AS71" s="103">
        <v>25302.32</v>
      </c>
      <c r="AT71" s="103">
        <v>25302.32</v>
      </c>
      <c r="AU71" s="103">
        <v>25302.32</v>
      </c>
    </row>
    <row r="72" spans="1:47" ht="13.5" thickBot="1" x14ac:dyDescent="0.25">
      <c r="A72" s="5" t="s">
        <v>10</v>
      </c>
      <c r="B72" s="103">
        <v>15432.31</v>
      </c>
      <c r="C72" s="103">
        <v>16552.84</v>
      </c>
      <c r="D72" s="103">
        <v>16552.84</v>
      </c>
      <c r="E72" s="103">
        <v>16821.78</v>
      </c>
      <c r="F72" s="103">
        <v>16821.78</v>
      </c>
      <c r="G72" s="103">
        <v>17090.77</v>
      </c>
      <c r="H72" s="103">
        <v>17090.77</v>
      </c>
      <c r="I72" s="103">
        <v>17359.689999999999</v>
      </c>
      <c r="J72" s="103">
        <v>17359.689999999999</v>
      </c>
      <c r="K72" s="103">
        <v>17628.63</v>
      </c>
      <c r="L72" s="103">
        <v>17987.2</v>
      </c>
      <c r="M72" s="103">
        <v>18345.73</v>
      </c>
      <c r="N72" s="103">
        <v>18345.73</v>
      </c>
      <c r="O72" s="103">
        <v>18704.29</v>
      </c>
      <c r="P72" s="103">
        <v>18704.29</v>
      </c>
      <c r="Q72" s="103">
        <v>19062.810000000001</v>
      </c>
      <c r="R72" s="103">
        <v>19062.810000000001</v>
      </c>
      <c r="S72" s="103">
        <v>19421.47</v>
      </c>
      <c r="T72" s="103">
        <v>19421.47</v>
      </c>
      <c r="U72" s="103">
        <v>19787.080000000002</v>
      </c>
      <c r="V72" s="103">
        <v>19787.080000000002</v>
      </c>
      <c r="W72" s="103">
        <v>20152.73</v>
      </c>
      <c r="X72" s="103">
        <v>20152.73</v>
      </c>
      <c r="Y72" s="103">
        <v>20518.349999999999</v>
      </c>
      <c r="Z72" s="103">
        <v>20518.349999999999</v>
      </c>
      <c r="AA72" s="103">
        <v>20883.96</v>
      </c>
      <c r="AB72" s="103">
        <v>20883.96</v>
      </c>
      <c r="AC72" s="103">
        <v>21249.61</v>
      </c>
      <c r="AD72" s="103">
        <v>21249.61</v>
      </c>
      <c r="AE72" s="103">
        <v>21615.25</v>
      </c>
      <c r="AF72" s="103">
        <v>21615.25</v>
      </c>
      <c r="AG72" s="103">
        <v>21980.87</v>
      </c>
      <c r="AH72" s="103">
        <v>21980.87</v>
      </c>
      <c r="AI72" s="103">
        <v>21980.87</v>
      </c>
      <c r="AJ72" s="103">
        <v>21980.87</v>
      </c>
      <c r="AK72" s="103">
        <v>21980.87</v>
      </c>
      <c r="AL72" s="103">
        <v>21980.87</v>
      </c>
      <c r="AM72" s="103">
        <v>21980.87</v>
      </c>
      <c r="AN72" s="103">
        <v>21980.87</v>
      </c>
      <c r="AO72" s="103">
        <v>21980.87</v>
      </c>
      <c r="AP72" s="103">
        <v>21980.87</v>
      </c>
      <c r="AQ72" s="103">
        <v>21980.87</v>
      </c>
      <c r="AR72" s="103">
        <v>21980.87</v>
      </c>
      <c r="AS72" s="103">
        <v>21980.87</v>
      </c>
      <c r="AT72" s="103">
        <v>21980.87</v>
      </c>
      <c r="AU72" s="103">
        <v>21980.87</v>
      </c>
    </row>
    <row r="73" spans="1:47" ht="13.5" thickBot="1" x14ac:dyDescent="0.25">
      <c r="A73" s="179" t="s">
        <v>414</v>
      </c>
      <c r="B73" s="103">
        <v>15767.52</v>
      </c>
      <c r="C73" s="103">
        <v>16804.830000000002</v>
      </c>
      <c r="D73" s="103">
        <v>16882.32</v>
      </c>
      <c r="E73" s="103">
        <v>16959.86</v>
      </c>
      <c r="F73" s="103">
        <v>17037.349999999999</v>
      </c>
      <c r="G73" s="103">
        <v>17114.84</v>
      </c>
      <c r="H73" s="103">
        <v>17192.38</v>
      </c>
      <c r="I73" s="103">
        <v>17269.87</v>
      </c>
      <c r="J73" s="103">
        <v>17347.419999999998</v>
      </c>
      <c r="K73" s="103">
        <v>17424.91</v>
      </c>
      <c r="L73" s="103">
        <v>17884.919999999998</v>
      </c>
      <c r="M73" s="103">
        <v>17962.46</v>
      </c>
      <c r="N73" s="103">
        <v>18039.96</v>
      </c>
      <c r="O73" s="103">
        <v>18117.5</v>
      </c>
      <c r="P73" s="103">
        <v>18194.990000000002</v>
      </c>
      <c r="Q73" s="103">
        <v>18272.48</v>
      </c>
      <c r="R73" s="103">
        <v>18350.02</v>
      </c>
      <c r="S73" s="103">
        <v>18427.509999999998</v>
      </c>
      <c r="T73" s="103">
        <v>18505.05</v>
      </c>
      <c r="U73" s="103">
        <v>18582.52</v>
      </c>
      <c r="V73" s="103">
        <v>18660.009999999998</v>
      </c>
      <c r="W73" s="103">
        <v>18737.55</v>
      </c>
      <c r="X73" s="103">
        <v>18815.04</v>
      </c>
      <c r="Y73" s="103">
        <v>18892.59</v>
      </c>
      <c r="Z73" s="103">
        <v>18970.080000000002</v>
      </c>
      <c r="AA73" s="103">
        <v>19047.57</v>
      </c>
      <c r="AB73" s="103">
        <v>19125.11</v>
      </c>
      <c r="AC73" s="103">
        <v>19202.599999999999</v>
      </c>
      <c r="AD73" s="103">
        <v>19202.599999999999</v>
      </c>
      <c r="AE73" s="103">
        <v>19202.599999999999</v>
      </c>
      <c r="AF73" s="103">
        <v>19202.599999999999</v>
      </c>
      <c r="AG73" s="103">
        <v>19202.599999999999</v>
      </c>
      <c r="AH73" s="103">
        <v>19202.599999999999</v>
      </c>
      <c r="AI73" s="103">
        <v>19202.599999999999</v>
      </c>
      <c r="AJ73" s="103">
        <v>19202.599999999999</v>
      </c>
      <c r="AK73" s="103">
        <v>19202.599999999999</v>
      </c>
      <c r="AL73" s="103">
        <v>19202.599999999999</v>
      </c>
      <c r="AM73" s="103">
        <v>19202.599999999999</v>
      </c>
      <c r="AN73" s="103">
        <v>19202.599999999999</v>
      </c>
      <c r="AO73" s="103">
        <v>19202.599999999999</v>
      </c>
      <c r="AP73" s="103">
        <v>19202.599999999999</v>
      </c>
      <c r="AQ73" s="103">
        <v>19202.599999999999</v>
      </c>
      <c r="AR73" s="103">
        <v>19202.599999999999</v>
      </c>
      <c r="AS73" s="103">
        <v>19202.599999999999</v>
      </c>
      <c r="AT73" s="103">
        <v>19202.599999999999</v>
      </c>
      <c r="AU73" s="103">
        <v>19202.599999999999</v>
      </c>
    </row>
    <row r="74" spans="1:47" ht="13.5" thickBot="1" x14ac:dyDescent="0.25">
      <c r="A74" s="5" t="s">
        <v>11</v>
      </c>
      <c r="B74" s="103">
        <v>15790.89</v>
      </c>
      <c r="C74" s="103">
        <v>16956.21</v>
      </c>
      <c r="D74" s="103">
        <v>16956.21</v>
      </c>
      <c r="E74" s="103">
        <v>17225.13</v>
      </c>
      <c r="F74" s="103">
        <v>17225.13</v>
      </c>
      <c r="G74" s="103">
        <v>17583.73</v>
      </c>
      <c r="H74" s="103">
        <v>17583.73</v>
      </c>
      <c r="I74" s="103">
        <v>18300.810000000001</v>
      </c>
      <c r="J74" s="103">
        <v>18300.810000000001</v>
      </c>
      <c r="K74" s="103">
        <v>19017.95</v>
      </c>
      <c r="L74" s="103">
        <v>19376.52</v>
      </c>
      <c r="M74" s="103">
        <v>20015.64</v>
      </c>
      <c r="N74" s="103">
        <v>20015.64</v>
      </c>
      <c r="O74" s="103">
        <v>20655.53</v>
      </c>
      <c r="P74" s="103">
        <v>20655.53</v>
      </c>
      <c r="Q74" s="103">
        <v>21295.47</v>
      </c>
      <c r="R74" s="103">
        <v>21295.47</v>
      </c>
      <c r="S74" s="103">
        <v>21935.4</v>
      </c>
      <c r="T74" s="103">
        <v>21935.4</v>
      </c>
      <c r="U74" s="103">
        <v>22575.29</v>
      </c>
      <c r="V74" s="103">
        <v>22575.29</v>
      </c>
      <c r="W74" s="103">
        <v>23215.25</v>
      </c>
      <c r="X74" s="103">
        <v>23215.25</v>
      </c>
      <c r="Y74" s="103">
        <v>23855.17</v>
      </c>
      <c r="Z74" s="103">
        <v>23855.17</v>
      </c>
      <c r="AA74" s="103">
        <v>24495.08</v>
      </c>
      <c r="AB74" s="103">
        <v>24495.08</v>
      </c>
      <c r="AC74" s="103">
        <v>25135.02</v>
      </c>
      <c r="AD74" s="103">
        <v>25135.02</v>
      </c>
      <c r="AE74" s="103">
        <v>25774.93</v>
      </c>
      <c r="AF74" s="103">
        <v>25774.93</v>
      </c>
      <c r="AG74" s="103">
        <v>25774.93</v>
      </c>
      <c r="AH74" s="103">
        <v>25774.93</v>
      </c>
      <c r="AI74" s="103">
        <v>25774.93</v>
      </c>
      <c r="AJ74" s="103">
        <v>25774.93</v>
      </c>
      <c r="AK74" s="103">
        <v>25774.93</v>
      </c>
      <c r="AL74" s="103">
        <v>25774.93</v>
      </c>
      <c r="AM74" s="103">
        <v>25774.93</v>
      </c>
      <c r="AN74" s="103">
        <v>25774.93</v>
      </c>
      <c r="AO74" s="103">
        <v>25774.93</v>
      </c>
      <c r="AP74" s="103">
        <v>25774.93</v>
      </c>
      <c r="AQ74" s="103">
        <v>25774.93</v>
      </c>
      <c r="AR74" s="103">
        <v>25774.93</v>
      </c>
      <c r="AS74" s="103">
        <v>25774.93</v>
      </c>
      <c r="AT74" s="103">
        <v>25774.93</v>
      </c>
      <c r="AU74" s="103">
        <v>25774.93</v>
      </c>
    </row>
    <row r="75" spans="1:47" ht="13.5" thickBot="1" x14ac:dyDescent="0.25">
      <c r="A75" s="179" t="s">
        <v>415</v>
      </c>
      <c r="B75" s="103">
        <v>16059.81</v>
      </c>
      <c r="C75" s="103">
        <v>17180.29</v>
      </c>
      <c r="D75" s="103">
        <v>17180.29</v>
      </c>
      <c r="E75" s="103">
        <v>17449.27</v>
      </c>
      <c r="F75" s="103">
        <v>17449.27</v>
      </c>
      <c r="G75" s="103">
        <v>17718.189999999999</v>
      </c>
      <c r="H75" s="103">
        <v>17718.189999999999</v>
      </c>
      <c r="I75" s="103">
        <v>17987.18</v>
      </c>
      <c r="J75" s="103">
        <v>17987.18</v>
      </c>
      <c r="K75" s="103">
        <v>18256.12</v>
      </c>
      <c r="L75" s="103">
        <v>18614.650000000001</v>
      </c>
      <c r="M75" s="103">
        <v>18973.23</v>
      </c>
      <c r="N75" s="103">
        <v>18973.23</v>
      </c>
      <c r="O75" s="103">
        <v>19331.78</v>
      </c>
      <c r="P75" s="103">
        <v>19331.78</v>
      </c>
      <c r="Q75" s="103">
        <v>19695.66</v>
      </c>
      <c r="R75" s="103">
        <v>19695.66</v>
      </c>
      <c r="S75" s="103">
        <v>20061.3</v>
      </c>
      <c r="T75" s="103">
        <v>20061.3</v>
      </c>
      <c r="U75" s="103">
        <v>20426.95</v>
      </c>
      <c r="V75" s="103">
        <v>20426.95</v>
      </c>
      <c r="W75" s="103">
        <v>20792.57</v>
      </c>
      <c r="X75" s="103">
        <v>20792.57</v>
      </c>
      <c r="Y75" s="103">
        <v>21158.21</v>
      </c>
      <c r="Z75" s="103">
        <v>21158.21</v>
      </c>
      <c r="AA75" s="103">
        <v>21523.83</v>
      </c>
      <c r="AB75" s="103">
        <v>21523.83</v>
      </c>
      <c r="AC75" s="103">
        <v>21889.47</v>
      </c>
      <c r="AD75" s="103">
        <v>21889.47</v>
      </c>
      <c r="AE75" s="103">
        <v>22255.11</v>
      </c>
      <c r="AF75" s="103">
        <v>22255.11</v>
      </c>
      <c r="AG75" s="103">
        <v>22620.73</v>
      </c>
      <c r="AH75" s="103">
        <v>22620.73</v>
      </c>
      <c r="AI75" s="103">
        <v>22620.73</v>
      </c>
      <c r="AJ75" s="103">
        <v>22620.73</v>
      </c>
      <c r="AK75" s="103">
        <v>22620.73</v>
      </c>
      <c r="AL75" s="103">
        <v>22620.73</v>
      </c>
      <c r="AM75" s="103">
        <v>22620.73</v>
      </c>
      <c r="AN75" s="103">
        <v>22620.73</v>
      </c>
      <c r="AO75" s="103">
        <v>22620.73</v>
      </c>
      <c r="AP75" s="103">
        <v>22620.73</v>
      </c>
      <c r="AQ75" s="103">
        <v>22620.73</v>
      </c>
      <c r="AR75" s="103">
        <v>22620.73</v>
      </c>
      <c r="AS75" s="103">
        <v>22620.73</v>
      </c>
      <c r="AT75" s="103">
        <v>22620.73</v>
      </c>
      <c r="AU75" s="103">
        <v>22620.73</v>
      </c>
    </row>
    <row r="76" spans="1:47" ht="13.5" thickBot="1" x14ac:dyDescent="0.25">
      <c r="A76" s="5" t="s">
        <v>12</v>
      </c>
      <c r="B76" s="103">
        <v>13837.99</v>
      </c>
      <c r="C76" s="103">
        <v>15003.31</v>
      </c>
      <c r="D76" s="103">
        <v>15133.11</v>
      </c>
      <c r="E76" s="103">
        <v>15262.88</v>
      </c>
      <c r="F76" s="103">
        <v>15392.65</v>
      </c>
      <c r="G76" s="103">
        <v>15522.45</v>
      </c>
      <c r="H76" s="103">
        <v>15836.18</v>
      </c>
      <c r="I76" s="103">
        <v>16149.89</v>
      </c>
      <c r="J76" s="103">
        <v>16463.599999999999</v>
      </c>
      <c r="K76" s="103">
        <v>16777.29</v>
      </c>
      <c r="L76" s="103">
        <v>17449.62</v>
      </c>
      <c r="M76" s="103">
        <v>17763.330000000002</v>
      </c>
      <c r="N76" s="103">
        <v>18077.07</v>
      </c>
      <c r="O76" s="103">
        <v>18390.77</v>
      </c>
      <c r="P76" s="103">
        <v>18704.46</v>
      </c>
      <c r="Q76" s="103">
        <v>19018.169999999998</v>
      </c>
      <c r="R76" s="103">
        <v>19331.900000000001</v>
      </c>
      <c r="S76" s="103">
        <v>19650.05</v>
      </c>
      <c r="T76" s="103">
        <v>19969.96</v>
      </c>
      <c r="U76" s="103">
        <v>20289.810000000001</v>
      </c>
      <c r="V76" s="103">
        <v>20609.740000000002</v>
      </c>
      <c r="W76" s="103">
        <v>20929.63</v>
      </c>
      <c r="X76" s="103">
        <v>21249.53</v>
      </c>
      <c r="Y76" s="103">
        <v>21569.439999999999</v>
      </c>
      <c r="Z76" s="103">
        <v>21889.32</v>
      </c>
      <c r="AA76" s="103">
        <v>22209.23</v>
      </c>
      <c r="AB76" s="103">
        <v>22529.11</v>
      </c>
      <c r="AC76" s="103">
        <v>22849.040000000001</v>
      </c>
      <c r="AD76" s="103">
        <v>23168.9</v>
      </c>
      <c r="AE76" s="103">
        <v>23488.799999999999</v>
      </c>
      <c r="AF76" s="103">
        <v>23488.799999999999</v>
      </c>
      <c r="AG76" s="103">
        <v>23488.799999999999</v>
      </c>
      <c r="AH76" s="103">
        <v>23488.799999999999</v>
      </c>
      <c r="AI76" s="103">
        <v>23488.799999999999</v>
      </c>
      <c r="AJ76" s="103">
        <v>23488.799999999999</v>
      </c>
      <c r="AK76" s="103">
        <v>23488.799999999999</v>
      </c>
      <c r="AL76" s="103">
        <v>23488.799999999999</v>
      </c>
      <c r="AM76" s="103">
        <v>23488.799999999999</v>
      </c>
      <c r="AN76" s="103">
        <v>23488.799999999999</v>
      </c>
      <c r="AO76" s="103">
        <v>23488.799999999999</v>
      </c>
      <c r="AP76" s="103">
        <v>23488.799999999999</v>
      </c>
      <c r="AQ76" s="103">
        <v>23488.799999999999</v>
      </c>
      <c r="AR76" s="103">
        <v>23488.799999999999</v>
      </c>
      <c r="AS76" s="103">
        <v>23488.799999999999</v>
      </c>
      <c r="AT76" s="103">
        <v>23488.799999999999</v>
      </c>
      <c r="AU76" s="103">
        <v>23488.799999999999</v>
      </c>
    </row>
    <row r="77" spans="1:47" ht="13.5" thickBot="1" x14ac:dyDescent="0.25">
      <c r="A77" s="5" t="s">
        <v>13</v>
      </c>
      <c r="B77" s="103">
        <v>16239.11</v>
      </c>
      <c r="C77" s="103">
        <v>17404.43</v>
      </c>
      <c r="D77" s="103">
        <v>17404.43</v>
      </c>
      <c r="E77" s="103">
        <v>17673.37</v>
      </c>
      <c r="F77" s="103">
        <v>17673.37</v>
      </c>
      <c r="G77" s="103">
        <v>18031.95</v>
      </c>
      <c r="H77" s="103">
        <v>18031.95</v>
      </c>
      <c r="I77" s="103">
        <v>18749.05</v>
      </c>
      <c r="J77" s="103">
        <v>18749.05</v>
      </c>
      <c r="K77" s="103">
        <v>19467.18</v>
      </c>
      <c r="L77" s="103">
        <v>19832.8</v>
      </c>
      <c r="M77" s="103">
        <v>20472.73</v>
      </c>
      <c r="N77" s="103">
        <v>20472.73</v>
      </c>
      <c r="O77" s="103">
        <v>21112.67</v>
      </c>
      <c r="P77" s="103">
        <v>21112.67</v>
      </c>
      <c r="Q77" s="103">
        <v>21752.58</v>
      </c>
      <c r="R77" s="103">
        <v>21752.58</v>
      </c>
      <c r="S77" s="103">
        <v>22392.49</v>
      </c>
      <c r="T77" s="103">
        <v>22392.49</v>
      </c>
      <c r="U77" s="103">
        <v>23032.43</v>
      </c>
      <c r="V77" s="103">
        <v>23032.43</v>
      </c>
      <c r="W77" s="103">
        <v>23672.32</v>
      </c>
      <c r="X77" s="103">
        <v>23672.32</v>
      </c>
      <c r="Y77" s="103">
        <v>24312.28</v>
      </c>
      <c r="Z77" s="103">
        <v>24312.28</v>
      </c>
      <c r="AA77" s="103">
        <v>24952.22</v>
      </c>
      <c r="AB77" s="103">
        <v>24952.22</v>
      </c>
      <c r="AC77" s="103">
        <v>25592.11</v>
      </c>
      <c r="AD77" s="103">
        <v>25592.11</v>
      </c>
      <c r="AE77" s="103">
        <v>26232.04</v>
      </c>
      <c r="AF77" s="103">
        <v>26232.04</v>
      </c>
      <c r="AG77" s="103">
        <v>26232.04</v>
      </c>
      <c r="AH77" s="103">
        <v>26232.04</v>
      </c>
      <c r="AI77" s="103">
        <v>26232.04</v>
      </c>
      <c r="AJ77" s="103">
        <v>26232.04</v>
      </c>
      <c r="AK77" s="103">
        <v>26232.04</v>
      </c>
      <c r="AL77" s="103">
        <v>26232.04</v>
      </c>
      <c r="AM77" s="103">
        <v>26232.04</v>
      </c>
      <c r="AN77" s="103">
        <v>26232.04</v>
      </c>
      <c r="AO77" s="103">
        <v>26232.04</v>
      </c>
      <c r="AP77" s="103">
        <v>26232.04</v>
      </c>
      <c r="AQ77" s="103">
        <v>26232.04</v>
      </c>
      <c r="AR77" s="103">
        <v>26232.04</v>
      </c>
      <c r="AS77" s="103">
        <v>26232.04</v>
      </c>
      <c r="AT77" s="103">
        <v>26232.04</v>
      </c>
      <c r="AU77" s="103">
        <v>26232.04</v>
      </c>
    </row>
    <row r="78" spans="1:47" ht="13.5" thickBot="1" x14ac:dyDescent="0.25">
      <c r="A78" s="5" t="s">
        <v>14</v>
      </c>
      <c r="B78" s="103">
        <v>16343.64</v>
      </c>
      <c r="C78" s="103">
        <v>17464.2</v>
      </c>
      <c r="D78" s="103">
        <v>17464.2</v>
      </c>
      <c r="E78" s="103">
        <v>17733.11</v>
      </c>
      <c r="F78" s="103">
        <v>17733.11</v>
      </c>
      <c r="G78" s="103">
        <v>18002.099999999999</v>
      </c>
      <c r="H78" s="103">
        <v>18002.099999999999</v>
      </c>
      <c r="I78" s="103">
        <v>18271.02</v>
      </c>
      <c r="J78" s="103">
        <v>18271.02</v>
      </c>
      <c r="K78" s="103">
        <v>18539.98</v>
      </c>
      <c r="L78" s="103">
        <v>18898.53</v>
      </c>
      <c r="M78" s="103">
        <v>19257.09</v>
      </c>
      <c r="N78" s="103">
        <v>19257.09</v>
      </c>
      <c r="O78" s="103">
        <v>19619.53</v>
      </c>
      <c r="P78" s="103">
        <v>19619.53</v>
      </c>
      <c r="Q78" s="103">
        <v>19985.18</v>
      </c>
      <c r="R78" s="103">
        <v>19985.18</v>
      </c>
      <c r="S78" s="103">
        <v>20350.79</v>
      </c>
      <c r="T78" s="103">
        <v>20350.79</v>
      </c>
      <c r="U78" s="103">
        <v>20716.439999999999</v>
      </c>
      <c r="V78" s="103">
        <v>20716.439999999999</v>
      </c>
      <c r="W78" s="103">
        <v>21082.080000000002</v>
      </c>
      <c r="X78" s="103">
        <v>21082.080000000002</v>
      </c>
      <c r="Y78" s="103">
        <v>21447.7</v>
      </c>
      <c r="Z78" s="103">
        <v>21447.7</v>
      </c>
      <c r="AA78" s="103">
        <v>21813.34</v>
      </c>
      <c r="AB78" s="103">
        <v>21813.34</v>
      </c>
      <c r="AC78" s="103">
        <v>22178.98</v>
      </c>
      <c r="AD78" s="103">
        <v>22178.98</v>
      </c>
      <c r="AE78" s="103">
        <v>22544.58</v>
      </c>
      <c r="AF78" s="103">
        <v>22544.58</v>
      </c>
      <c r="AG78" s="103">
        <v>22910.22</v>
      </c>
      <c r="AH78" s="103">
        <v>22910.22</v>
      </c>
      <c r="AI78" s="103">
        <v>22910.22</v>
      </c>
      <c r="AJ78" s="103">
        <v>22910.22</v>
      </c>
      <c r="AK78" s="103">
        <v>22910.22</v>
      </c>
      <c r="AL78" s="103">
        <v>22910.22</v>
      </c>
      <c r="AM78" s="103">
        <v>22910.22</v>
      </c>
      <c r="AN78" s="103">
        <v>22910.22</v>
      </c>
      <c r="AO78" s="103">
        <v>22910.22</v>
      </c>
      <c r="AP78" s="103">
        <v>22910.22</v>
      </c>
      <c r="AQ78" s="103">
        <v>22910.22</v>
      </c>
      <c r="AR78" s="103">
        <v>22910.22</v>
      </c>
      <c r="AS78" s="103">
        <v>22910.22</v>
      </c>
      <c r="AT78" s="103">
        <v>22910.22</v>
      </c>
      <c r="AU78" s="103">
        <v>22910.22</v>
      </c>
    </row>
    <row r="79" spans="1:47" ht="13.5" thickBot="1" x14ac:dyDescent="0.25">
      <c r="A79" s="179" t="s">
        <v>416</v>
      </c>
      <c r="B79" s="103">
        <v>16627.41</v>
      </c>
      <c r="C79" s="103">
        <v>17837.72</v>
      </c>
      <c r="D79" s="103">
        <v>17837.72</v>
      </c>
      <c r="E79" s="103">
        <v>18375.55</v>
      </c>
      <c r="F79" s="103">
        <v>18375.55</v>
      </c>
      <c r="G79" s="103">
        <v>18913.38</v>
      </c>
      <c r="H79" s="103">
        <v>18913.38</v>
      </c>
      <c r="I79" s="103">
        <v>19451.91</v>
      </c>
      <c r="J79" s="103">
        <v>19451.91</v>
      </c>
      <c r="K79" s="103">
        <v>20000.400000000001</v>
      </c>
      <c r="L79" s="103">
        <v>20366.009999999998</v>
      </c>
      <c r="M79" s="103">
        <v>20914.48</v>
      </c>
      <c r="N79" s="103">
        <v>20914.48</v>
      </c>
      <c r="O79" s="103">
        <v>21462.97</v>
      </c>
      <c r="P79" s="103">
        <v>21462.97</v>
      </c>
      <c r="Q79" s="103">
        <v>22011.43</v>
      </c>
      <c r="R79" s="103">
        <v>22011.43</v>
      </c>
      <c r="S79" s="103">
        <v>22559.9</v>
      </c>
      <c r="T79" s="103">
        <v>22559.9</v>
      </c>
      <c r="U79" s="103">
        <v>23108.39</v>
      </c>
      <c r="V79" s="103">
        <v>23108.39</v>
      </c>
      <c r="W79" s="103">
        <v>23656.85</v>
      </c>
      <c r="X79" s="103">
        <v>23656.85</v>
      </c>
      <c r="Y79" s="103">
        <v>24205.34</v>
      </c>
      <c r="Z79" s="103">
        <v>24205.34</v>
      </c>
      <c r="AA79" s="103">
        <v>24753.8</v>
      </c>
      <c r="AB79" s="103">
        <v>24753.8</v>
      </c>
      <c r="AC79" s="103">
        <v>25302.27</v>
      </c>
      <c r="AD79" s="103">
        <v>25302.27</v>
      </c>
      <c r="AE79" s="103">
        <v>25302.27</v>
      </c>
      <c r="AF79" s="103">
        <v>25302.27</v>
      </c>
      <c r="AG79" s="103">
        <v>25302.27</v>
      </c>
      <c r="AH79" s="103">
        <v>25302.27</v>
      </c>
      <c r="AI79" s="103">
        <v>25302.27</v>
      </c>
      <c r="AJ79" s="103">
        <v>25302.27</v>
      </c>
      <c r="AK79" s="103">
        <v>25302.27</v>
      </c>
      <c r="AL79" s="103">
        <v>25302.27</v>
      </c>
      <c r="AM79" s="103">
        <v>25302.27</v>
      </c>
      <c r="AN79" s="103">
        <v>25302.27</v>
      </c>
      <c r="AO79" s="103">
        <v>25302.27</v>
      </c>
      <c r="AP79" s="103">
        <v>25302.27</v>
      </c>
      <c r="AQ79" s="103">
        <v>25302.27</v>
      </c>
      <c r="AR79" s="103">
        <v>25302.27</v>
      </c>
      <c r="AS79" s="103">
        <v>25302.27</v>
      </c>
      <c r="AT79" s="103">
        <v>25302.27</v>
      </c>
      <c r="AU79" s="103">
        <v>25302.27</v>
      </c>
    </row>
    <row r="80" spans="1:47" ht="13.5" thickBot="1" x14ac:dyDescent="0.25">
      <c r="A80" s="5" t="s">
        <v>128</v>
      </c>
      <c r="B80" s="103">
        <v>16627.41</v>
      </c>
      <c r="C80" s="103">
        <v>17837.72</v>
      </c>
      <c r="D80" s="103">
        <v>17837.72</v>
      </c>
      <c r="E80" s="103">
        <v>18375.55</v>
      </c>
      <c r="F80" s="103">
        <v>18375.55</v>
      </c>
      <c r="G80" s="103">
        <v>18913.38</v>
      </c>
      <c r="H80" s="103">
        <v>18913.38</v>
      </c>
      <c r="I80" s="103">
        <v>21554.49</v>
      </c>
      <c r="J80" s="103">
        <v>21554.49</v>
      </c>
      <c r="K80" s="103">
        <v>22102.98</v>
      </c>
      <c r="L80" s="103">
        <v>22468.6</v>
      </c>
      <c r="M80" s="103">
        <v>23017.09</v>
      </c>
      <c r="N80" s="103">
        <v>23017.09</v>
      </c>
      <c r="O80" s="103">
        <v>23565.55</v>
      </c>
      <c r="P80" s="103">
        <v>23565.55</v>
      </c>
      <c r="Q80" s="103">
        <v>24114.02</v>
      </c>
      <c r="R80" s="103">
        <v>26003.29</v>
      </c>
      <c r="S80" s="103">
        <v>26551.75</v>
      </c>
      <c r="T80" s="103">
        <v>26551.75</v>
      </c>
      <c r="U80" s="103">
        <v>27100.22</v>
      </c>
      <c r="V80" s="103">
        <v>27100.22</v>
      </c>
      <c r="W80" s="103">
        <v>27648.73</v>
      </c>
      <c r="X80" s="103">
        <v>27648.73</v>
      </c>
      <c r="Y80" s="103">
        <v>28197.19</v>
      </c>
      <c r="Z80" s="103">
        <v>28197.19</v>
      </c>
      <c r="AA80" s="103">
        <v>28745.68</v>
      </c>
      <c r="AB80" s="103">
        <v>28745.68</v>
      </c>
      <c r="AC80" s="103">
        <v>29294.15</v>
      </c>
      <c r="AD80" s="103">
        <v>29294.15</v>
      </c>
      <c r="AE80" s="103">
        <v>29294.15</v>
      </c>
      <c r="AF80" s="103">
        <v>29294.15</v>
      </c>
      <c r="AG80" s="103">
        <v>29294.15</v>
      </c>
      <c r="AH80" s="103">
        <v>29294.15</v>
      </c>
      <c r="AI80" s="103">
        <v>29294.15</v>
      </c>
      <c r="AJ80" s="103">
        <v>29294.15</v>
      </c>
      <c r="AK80" s="103">
        <v>29294.15</v>
      </c>
      <c r="AL80" s="103">
        <v>29294.15</v>
      </c>
      <c r="AM80" s="103">
        <v>29294.15</v>
      </c>
      <c r="AN80" s="103">
        <v>29294.15</v>
      </c>
      <c r="AO80" s="103">
        <v>29294.15</v>
      </c>
      <c r="AP80" s="103">
        <v>29294.15</v>
      </c>
      <c r="AQ80" s="103">
        <v>29294.15</v>
      </c>
      <c r="AR80" s="103">
        <v>29294.15</v>
      </c>
      <c r="AS80" s="103">
        <v>29294.15</v>
      </c>
      <c r="AT80" s="103">
        <v>29294.15</v>
      </c>
      <c r="AU80" s="103">
        <v>29294.15</v>
      </c>
    </row>
    <row r="81" spans="1:47" ht="13.5" thickBot="1" x14ac:dyDescent="0.25">
      <c r="A81" s="5" t="s">
        <v>129</v>
      </c>
      <c r="B81" s="103">
        <v>17837.72</v>
      </c>
      <c r="C81" s="103">
        <v>18375.55</v>
      </c>
      <c r="D81" s="103">
        <v>18375.55</v>
      </c>
      <c r="E81" s="103">
        <v>18913.38</v>
      </c>
      <c r="F81" s="103">
        <v>18913.38</v>
      </c>
      <c r="G81" s="103">
        <v>21554.49</v>
      </c>
      <c r="H81" s="103">
        <v>21554.49</v>
      </c>
      <c r="I81" s="103">
        <v>22102.98</v>
      </c>
      <c r="J81" s="103">
        <v>22468.6</v>
      </c>
      <c r="K81" s="103">
        <v>23017.09</v>
      </c>
      <c r="L81" s="103">
        <v>23017.09</v>
      </c>
      <c r="M81" s="103">
        <v>23565.55</v>
      </c>
      <c r="N81" s="103">
        <v>23565.55</v>
      </c>
      <c r="O81" s="103">
        <v>24114.02</v>
      </c>
      <c r="P81" s="103">
        <v>26003.29</v>
      </c>
      <c r="Q81" s="103">
        <v>26551.75</v>
      </c>
      <c r="R81" s="103">
        <v>26551.75</v>
      </c>
      <c r="S81" s="103">
        <v>27100.22</v>
      </c>
      <c r="T81" s="103">
        <v>27100.22</v>
      </c>
      <c r="U81" s="103">
        <v>27648.73</v>
      </c>
      <c r="V81" s="103">
        <v>27648.73</v>
      </c>
      <c r="W81" s="103">
        <v>28197.19</v>
      </c>
      <c r="X81" s="103">
        <v>28197.19</v>
      </c>
      <c r="Y81" s="103">
        <v>28745.68</v>
      </c>
      <c r="Z81" s="103">
        <v>28745.68</v>
      </c>
      <c r="AA81" s="103">
        <v>29294.15</v>
      </c>
      <c r="AB81" s="103">
        <v>29294.15</v>
      </c>
      <c r="AC81" s="103">
        <v>29294.15</v>
      </c>
      <c r="AD81" s="103">
        <v>29294.15</v>
      </c>
      <c r="AE81" s="103">
        <v>29294.15</v>
      </c>
      <c r="AF81" s="103">
        <v>29294.15</v>
      </c>
      <c r="AG81" s="103">
        <v>29294.15</v>
      </c>
      <c r="AH81" s="103">
        <v>29294.15</v>
      </c>
      <c r="AI81" s="103">
        <v>29294.15</v>
      </c>
      <c r="AJ81" s="103">
        <v>29294.15</v>
      </c>
      <c r="AK81" s="103">
        <v>29294.15</v>
      </c>
      <c r="AL81" s="103">
        <v>29294.15</v>
      </c>
      <c r="AM81" s="103">
        <v>29294.15</v>
      </c>
      <c r="AN81" s="103">
        <v>29294.15</v>
      </c>
      <c r="AO81" s="103">
        <v>29294.15</v>
      </c>
      <c r="AP81" s="103">
        <v>29294.15</v>
      </c>
      <c r="AQ81" s="103">
        <v>29294.15</v>
      </c>
      <c r="AR81" s="103">
        <v>29294.15</v>
      </c>
      <c r="AS81" s="103">
        <v>29294.15</v>
      </c>
      <c r="AT81" s="103">
        <v>29294.15</v>
      </c>
      <c r="AU81" s="103">
        <v>29294.15</v>
      </c>
    </row>
    <row r="82" spans="1:47" ht="13.5" thickBot="1" x14ac:dyDescent="0.25">
      <c r="A82" s="5" t="s">
        <v>444</v>
      </c>
      <c r="B82" s="103">
        <v>16687.27</v>
      </c>
      <c r="C82" s="103">
        <v>17807.8</v>
      </c>
      <c r="D82" s="103">
        <v>17807.8</v>
      </c>
      <c r="E82" s="103">
        <v>18076.77</v>
      </c>
      <c r="F82" s="103">
        <v>18076.77</v>
      </c>
      <c r="G82" s="103">
        <v>18345.71</v>
      </c>
      <c r="H82" s="103">
        <v>18345.71</v>
      </c>
      <c r="I82" s="103">
        <v>18614.650000000001</v>
      </c>
      <c r="J82" s="103">
        <v>18614.650000000001</v>
      </c>
      <c r="K82" s="103">
        <v>18883.64</v>
      </c>
      <c r="L82" s="103">
        <v>19242.16</v>
      </c>
      <c r="M82" s="103">
        <v>19604.34</v>
      </c>
      <c r="N82" s="103">
        <v>19604.34</v>
      </c>
      <c r="O82" s="103">
        <v>19969.98</v>
      </c>
      <c r="P82" s="103">
        <v>19969.98</v>
      </c>
      <c r="Q82" s="103">
        <v>20335.599999999999</v>
      </c>
      <c r="R82" s="103">
        <v>20335.599999999999</v>
      </c>
      <c r="S82" s="103">
        <v>20701.240000000002</v>
      </c>
      <c r="T82" s="103">
        <v>20701.240000000002</v>
      </c>
      <c r="U82" s="103">
        <v>21066.880000000001</v>
      </c>
      <c r="V82" s="103">
        <v>21066.880000000001</v>
      </c>
      <c r="W82" s="103">
        <v>21432.5</v>
      </c>
      <c r="X82" s="103">
        <v>21432.5</v>
      </c>
      <c r="Y82" s="103">
        <v>21798.15</v>
      </c>
      <c r="Z82" s="103">
        <v>21798.15</v>
      </c>
      <c r="AA82" s="103">
        <v>22163.79</v>
      </c>
      <c r="AB82" s="103">
        <v>22163.79</v>
      </c>
      <c r="AC82" s="103">
        <v>22529.41</v>
      </c>
      <c r="AD82" s="103">
        <v>22529.41</v>
      </c>
      <c r="AE82" s="103">
        <v>22895.05</v>
      </c>
      <c r="AF82" s="103">
        <v>22895.05</v>
      </c>
      <c r="AG82" s="103">
        <v>23260.67</v>
      </c>
      <c r="AH82" s="103">
        <v>23260.67</v>
      </c>
      <c r="AI82" s="103">
        <v>23260.67</v>
      </c>
      <c r="AJ82" s="103">
        <v>23260.67</v>
      </c>
      <c r="AK82" s="103">
        <v>23260.67</v>
      </c>
      <c r="AL82" s="103">
        <v>23260.67</v>
      </c>
      <c r="AM82" s="103">
        <v>23260.67</v>
      </c>
      <c r="AN82" s="103">
        <v>23260.67</v>
      </c>
      <c r="AO82" s="103">
        <v>23260.67</v>
      </c>
      <c r="AP82" s="103">
        <v>23260.67</v>
      </c>
      <c r="AQ82" s="103">
        <v>23260.67</v>
      </c>
      <c r="AR82" s="103">
        <v>23260.67</v>
      </c>
      <c r="AS82" s="103">
        <v>23260.67</v>
      </c>
      <c r="AT82" s="103">
        <v>23260.67</v>
      </c>
      <c r="AU82" s="103">
        <v>23260.67</v>
      </c>
    </row>
    <row r="83" spans="1:47" ht="13.5" thickBot="1" x14ac:dyDescent="0.25">
      <c r="A83" s="179" t="s">
        <v>417</v>
      </c>
      <c r="B83" s="103">
        <v>17359.61</v>
      </c>
      <c r="C83" s="103">
        <v>18524.91</v>
      </c>
      <c r="D83" s="103">
        <v>18524.91</v>
      </c>
      <c r="E83" s="103">
        <v>18793.87</v>
      </c>
      <c r="F83" s="103">
        <v>18793.87</v>
      </c>
      <c r="G83" s="103">
        <v>19152.400000000001</v>
      </c>
      <c r="H83" s="103">
        <v>19152.400000000001</v>
      </c>
      <c r="I83" s="103">
        <v>19878.560000000001</v>
      </c>
      <c r="J83" s="103">
        <v>19878.560000000001</v>
      </c>
      <c r="K83" s="103">
        <v>20609.89</v>
      </c>
      <c r="L83" s="103">
        <v>20975.54</v>
      </c>
      <c r="M83" s="103">
        <v>21615.45</v>
      </c>
      <c r="N83" s="103">
        <v>21615.45</v>
      </c>
      <c r="O83" s="103">
        <v>22255.360000000001</v>
      </c>
      <c r="P83" s="103">
        <v>22255.360000000001</v>
      </c>
      <c r="Q83" s="103">
        <v>22895.3</v>
      </c>
      <c r="R83" s="103">
        <v>22895.3</v>
      </c>
      <c r="S83" s="103">
        <v>23535.21</v>
      </c>
      <c r="T83" s="103">
        <v>23535.21</v>
      </c>
      <c r="U83" s="103">
        <v>24175.119999999999</v>
      </c>
      <c r="V83" s="103">
        <v>24175.119999999999</v>
      </c>
      <c r="W83" s="103">
        <v>24815.06</v>
      </c>
      <c r="X83" s="103">
        <v>24815.06</v>
      </c>
      <c r="Y83" s="103">
        <v>25454.97</v>
      </c>
      <c r="Z83" s="103">
        <v>25454.97</v>
      </c>
      <c r="AA83" s="103">
        <v>26094.91</v>
      </c>
      <c r="AB83" s="103">
        <v>26094.91</v>
      </c>
      <c r="AC83" s="103">
        <v>26734.85</v>
      </c>
      <c r="AD83" s="103">
        <v>26734.85</v>
      </c>
      <c r="AE83" s="103">
        <v>27374.73</v>
      </c>
      <c r="AF83" s="103">
        <v>27374.73</v>
      </c>
      <c r="AG83" s="103">
        <v>27374.73</v>
      </c>
      <c r="AH83" s="103">
        <v>27374.73</v>
      </c>
      <c r="AI83" s="103">
        <v>27374.73</v>
      </c>
      <c r="AJ83" s="103">
        <v>27374.73</v>
      </c>
      <c r="AK83" s="103">
        <v>27374.73</v>
      </c>
      <c r="AL83" s="103">
        <v>27374.73</v>
      </c>
      <c r="AM83" s="103">
        <v>27374.73</v>
      </c>
      <c r="AN83" s="103">
        <v>27374.73</v>
      </c>
      <c r="AO83" s="103">
        <v>27374.73</v>
      </c>
      <c r="AP83" s="103">
        <v>27374.73</v>
      </c>
      <c r="AQ83" s="103">
        <v>27374.73</v>
      </c>
      <c r="AR83" s="103">
        <v>27374.73</v>
      </c>
      <c r="AS83" s="103">
        <v>27374.73</v>
      </c>
      <c r="AT83" s="103">
        <v>27374.73</v>
      </c>
      <c r="AU83" s="103">
        <v>27374.73</v>
      </c>
    </row>
    <row r="84" spans="1:47" ht="13.5" thickBot="1" x14ac:dyDescent="0.25">
      <c r="A84" s="179" t="s">
        <v>418</v>
      </c>
      <c r="B84" s="103">
        <v>17314.77</v>
      </c>
      <c r="C84" s="103">
        <v>18435.3</v>
      </c>
      <c r="D84" s="103">
        <v>18435.3</v>
      </c>
      <c r="E84" s="103">
        <v>18704.240000000002</v>
      </c>
      <c r="F84" s="103">
        <v>18704.240000000002</v>
      </c>
      <c r="G84" s="103">
        <v>18973.18</v>
      </c>
      <c r="H84" s="103">
        <v>18973.18</v>
      </c>
      <c r="I84" s="103">
        <v>19242.14</v>
      </c>
      <c r="J84" s="103">
        <v>19242.14</v>
      </c>
      <c r="K84" s="103">
        <v>19512.990000000002</v>
      </c>
      <c r="L84" s="103">
        <v>19878.63</v>
      </c>
      <c r="M84" s="103">
        <v>20244.25</v>
      </c>
      <c r="N84" s="103">
        <v>20244.25</v>
      </c>
      <c r="O84" s="103">
        <v>20609.89</v>
      </c>
      <c r="P84" s="103">
        <v>20609.89</v>
      </c>
      <c r="Q84" s="103">
        <v>20975.54</v>
      </c>
      <c r="R84" s="103">
        <v>20975.54</v>
      </c>
      <c r="S84" s="103">
        <v>21341.15</v>
      </c>
      <c r="T84" s="103">
        <v>21341.15</v>
      </c>
      <c r="U84" s="103">
        <v>21706.799999999999</v>
      </c>
      <c r="V84" s="103">
        <v>21706.799999999999</v>
      </c>
      <c r="W84" s="103">
        <v>22072.39</v>
      </c>
      <c r="X84" s="103">
        <v>22072.39</v>
      </c>
      <c r="Y84" s="103">
        <v>22438.03</v>
      </c>
      <c r="Z84" s="103">
        <v>22438.03</v>
      </c>
      <c r="AA84" s="103">
        <v>22803.68</v>
      </c>
      <c r="AB84" s="103">
        <v>22803.68</v>
      </c>
      <c r="AC84" s="103">
        <v>23169.29</v>
      </c>
      <c r="AD84" s="103">
        <v>23169.29</v>
      </c>
      <c r="AE84" s="103">
        <v>23534.94</v>
      </c>
      <c r="AF84" s="103">
        <v>23534.94</v>
      </c>
      <c r="AG84" s="103">
        <v>23900.6</v>
      </c>
      <c r="AH84" s="103">
        <v>23900.6</v>
      </c>
      <c r="AI84" s="103">
        <v>23900.6</v>
      </c>
      <c r="AJ84" s="103">
        <v>23900.6</v>
      </c>
      <c r="AK84" s="103">
        <v>23900.6</v>
      </c>
      <c r="AL84" s="103">
        <v>23900.6</v>
      </c>
      <c r="AM84" s="103">
        <v>23900.6</v>
      </c>
      <c r="AN84" s="103">
        <v>23900.6</v>
      </c>
      <c r="AO84" s="103">
        <v>23900.6</v>
      </c>
      <c r="AP84" s="103">
        <v>23900.6</v>
      </c>
      <c r="AQ84" s="103">
        <v>23900.6</v>
      </c>
      <c r="AR84" s="103">
        <v>23900.6</v>
      </c>
      <c r="AS84" s="103">
        <v>23900.6</v>
      </c>
      <c r="AT84" s="103">
        <v>23900.6</v>
      </c>
      <c r="AU84" s="103">
        <v>23900.6</v>
      </c>
    </row>
    <row r="85" spans="1:47" ht="13.5" thickBot="1" x14ac:dyDescent="0.25">
      <c r="A85" s="179" t="s">
        <v>419</v>
      </c>
      <c r="B85" s="103">
        <v>17942.310000000001</v>
      </c>
      <c r="C85" s="103">
        <v>19107.580000000002</v>
      </c>
      <c r="D85" s="103">
        <v>19107.580000000002</v>
      </c>
      <c r="E85" s="103">
        <v>19376.57</v>
      </c>
      <c r="F85" s="103">
        <v>19376.57</v>
      </c>
      <c r="G85" s="103">
        <v>19741.400000000001</v>
      </c>
      <c r="H85" s="103">
        <v>19741.400000000001</v>
      </c>
      <c r="I85" s="103">
        <v>20472.759999999998</v>
      </c>
      <c r="J85" s="103">
        <v>20472.759999999998</v>
      </c>
      <c r="K85" s="103">
        <v>21204.12</v>
      </c>
      <c r="L85" s="103">
        <v>21569.759999999998</v>
      </c>
      <c r="M85" s="103">
        <v>22209.65</v>
      </c>
      <c r="N85" s="103">
        <v>22209.65</v>
      </c>
      <c r="O85" s="103">
        <v>22849.59</v>
      </c>
      <c r="P85" s="103">
        <v>22849.59</v>
      </c>
      <c r="Q85" s="103">
        <v>23489.5</v>
      </c>
      <c r="R85" s="103">
        <v>23489.5</v>
      </c>
      <c r="S85" s="103">
        <v>24129.41</v>
      </c>
      <c r="T85" s="103">
        <v>24129.41</v>
      </c>
      <c r="U85" s="103">
        <v>24769.35</v>
      </c>
      <c r="V85" s="103">
        <v>24769.35</v>
      </c>
      <c r="W85" s="103">
        <v>25409.279999999999</v>
      </c>
      <c r="X85" s="103">
        <v>25409.279999999999</v>
      </c>
      <c r="Y85" s="103">
        <v>26049.200000000001</v>
      </c>
      <c r="Z85" s="103">
        <v>26049.200000000001</v>
      </c>
      <c r="AA85" s="103">
        <v>26689.11</v>
      </c>
      <c r="AB85" s="103">
        <v>26689.11</v>
      </c>
      <c r="AC85" s="103">
        <v>27329.05</v>
      </c>
      <c r="AD85" s="103">
        <v>27329.05</v>
      </c>
      <c r="AE85" s="103">
        <v>27968.93</v>
      </c>
      <c r="AF85" s="103">
        <v>27968.93</v>
      </c>
      <c r="AG85" s="103">
        <v>27968.93</v>
      </c>
      <c r="AH85" s="103">
        <v>27968.93</v>
      </c>
      <c r="AI85" s="103">
        <v>27968.93</v>
      </c>
      <c r="AJ85" s="103">
        <v>27968.93</v>
      </c>
      <c r="AK85" s="103">
        <v>27968.93</v>
      </c>
      <c r="AL85" s="103">
        <v>27968.93</v>
      </c>
      <c r="AM85" s="103">
        <v>27968.93</v>
      </c>
      <c r="AN85" s="103">
        <v>27968.93</v>
      </c>
      <c r="AO85" s="103">
        <v>27968.93</v>
      </c>
      <c r="AP85" s="103">
        <v>27968.93</v>
      </c>
      <c r="AQ85" s="103">
        <v>27968.93</v>
      </c>
      <c r="AR85" s="103">
        <v>27968.93</v>
      </c>
      <c r="AS85" s="103">
        <v>27968.93</v>
      </c>
      <c r="AT85" s="103">
        <v>27968.93</v>
      </c>
      <c r="AU85" s="103">
        <v>27968.93</v>
      </c>
    </row>
    <row r="86" spans="1:47" ht="13.5" thickBot="1" x14ac:dyDescent="0.25">
      <c r="A86" s="5" t="s">
        <v>445</v>
      </c>
      <c r="B86" s="103">
        <v>18689.11</v>
      </c>
      <c r="C86" s="103">
        <v>19909.02</v>
      </c>
      <c r="D86" s="103">
        <v>19909.02</v>
      </c>
      <c r="E86" s="103">
        <v>20457.490000000002</v>
      </c>
      <c r="F86" s="103">
        <v>20457.490000000002</v>
      </c>
      <c r="G86" s="103">
        <v>21005.95</v>
      </c>
      <c r="H86" s="103">
        <v>21005.95</v>
      </c>
      <c r="I86" s="103">
        <v>21554.44</v>
      </c>
      <c r="J86" s="103">
        <v>21554.44</v>
      </c>
      <c r="K86" s="103">
        <v>22102.93</v>
      </c>
      <c r="L86" s="103">
        <v>22468.55</v>
      </c>
      <c r="M86" s="103">
        <v>23017.040000000001</v>
      </c>
      <c r="N86" s="103">
        <v>23017.040000000001</v>
      </c>
      <c r="O86" s="103">
        <v>23565.5</v>
      </c>
      <c r="P86" s="103">
        <v>23565.5</v>
      </c>
      <c r="Q86" s="103">
        <v>24113.97</v>
      </c>
      <c r="R86" s="103">
        <v>24113.97</v>
      </c>
      <c r="S86" s="103">
        <v>24662.46</v>
      </c>
      <c r="T86" s="103">
        <v>24662.46</v>
      </c>
      <c r="U86" s="103">
        <v>25210.92</v>
      </c>
      <c r="V86" s="103">
        <v>25210.92</v>
      </c>
      <c r="W86" s="103">
        <v>25759.41</v>
      </c>
      <c r="X86" s="103">
        <v>25759.41</v>
      </c>
      <c r="Y86" s="103">
        <v>26307.87</v>
      </c>
      <c r="Z86" s="103">
        <v>26307.87</v>
      </c>
      <c r="AA86" s="103">
        <v>26856.34</v>
      </c>
      <c r="AB86" s="103">
        <v>26856.34</v>
      </c>
      <c r="AC86" s="103">
        <v>27404.83</v>
      </c>
      <c r="AD86" s="103">
        <v>27404.83</v>
      </c>
      <c r="AE86" s="103">
        <v>27404.83</v>
      </c>
      <c r="AF86" s="103">
        <v>27404.83</v>
      </c>
      <c r="AG86" s="103">
        <v>27404.83</v>
      </c>
      <c r="AH86" s="103">
        <v>27404.83</v>
      </c>
      <c r="AI86" s="103">
        <v>27404.83</v>
      </c>
      <c r="AJ86" s="103">
        <v>27404.83</v>
      </c>
      <c r="AK86" s="103">
        <v>27404.83</v>
      </c>
      <c r="AL86" s="103">
        <v>27404.83</v>
      </c>
      <c r="AM86" s="103">
        <v>27404.83</v>
      </c>
      <c r="AN86" s="103">
        <v>27404.83</v>
      </c>
      <c r="AO86" s="103">
        <v>27404.83</v>
      </c>
      <c r="AP86" s="103">
        <v>27404.83</v>
      </c>
      <c r="AQ86" s="103">
        <v>27404.83</v>
      </c>
      <c r="AR86" s="103">
        <v>27404.83</v>
      </c>
      <c r="AS86" s="103">
        <v>27404.83</v>
      </c>
      <c r="AT86" s="103">
        <v>27404.83</v>
      </c>
      <c r="AU86" s="103">
        <v>27404.83</v>
      </c>
    </row>
    <row r="87" spans="1:47" ht="13.5" thickBot="1" x14ac:dyDescent="0.25">
      <c r="A87" s="179" t="s">
        <v>420</v>
      </c>
      <c r="B87" s="103">
        <v>18689.11</v>
      </c>
      <c r="C87" s="103">
        <v>19909.02</v>
      </c>
      <c r="D87" s="103">
        <v>19909.02</v>
      </c>
      <c r="E87" s="103">
        <v>20457.490000000002</v>
      </c>
      <c r="F87" s="103">
        <v>20457.490000000002</v>
      </c>
      <c r="G87" s="103">
        <v>21005.95</v>
      </c>
      <c r="H87" s="103">
        <v>21005.95</v>
      </c>
      <c r="I87" s="103">
        <v>23443.71</v>
      </c>
      <c r="J87" s="103">
        <v>23443.71</v>
      </c>
      <c r="K87" s="103">
        <v>23992.18</v>
      </c>
      <c r="L87" s="103">
        <v>24357.82</v>
      </c>
      <c r="M87" s="103">
        <v>24906.31</v>
      </c>
      <c r="N87" s="103">
        <v>24906.31</v>
      </c>
      <c r="O87" s="103">
        <v>25454.77</v>
      </c>
      <c r="P87" s="103">
        <v>25454.77</v>
      </c>
      <c r="Q87" s="103">
        <v>26003.26</v>
      </c>
      <c r="R87" s="103">
        <v>26003.26</v>
      </c>
      <c r="S87" s="103">
        <v>26551.73</v>
      </c>
      <c r="T87" s="103">
        <v>26551.73</v>
      </c>
      <c r="U87" s="103">
        <v>27100.19</v>
      </c>
      <c r="V87" s="103">
        <v>27100.19</v>
      </c>
      <c r="W87" s="103">
        <v>27648.71</v>
      </c>
      <c r="X87" s="103">
        <v>27648.71</v>
      </c>
      <c r="Y87" s="103">
        <v>28197.17</v>
      </c>
      <c r="Z87" s="103">
        <v>28197.17</v>
      </c>
      <c r="AA87" s="103">
        <v>28745.66</v>
      </c>
      <c r="AB87" s="103">
        <v>28745.66</v>
      </c>
      <c r="AC87" s="103">
        <v>29294.12</v>
      </c>
      <c r="AD87" s="103">
        <v>29294.12</v>
      </c>
      <c r="AE87" s="103">
        <v>29294.12</v>
      </c>
      <c r="AF87" s="103">
        <v>29294.12</v>
      </c>
      <c r="AG87" s="103">
        <v>29294.12</v>
      </c>
      <c r="AH87" s="103">
        <v>29294.12</v>
      </c>
      <c r="AI87" s="103">
        <v>29294.12</v>
      </c>
      <c r="AJ87" s="103">
        <v>29294.12</v>
      </c>
      <c r="AK87" s="103">
        <v>29294.12</v>
      </c>
      <c r="AL87" s="103">
        <v>29294.12</v>
      </c>
      <c r="AM87" s="103">
        <v>29294.12</v>
      </c>
      <c r="AN87" s="103">
        <v>29294.12</v>
      </c>
      <c r="AO87" s="103">
        <v>29294.12</v>
      </c>
      <c r="AP87" s="103">
        <v>29294.12</v>
      </c>
      <c r="AQ87" s="103">
        <v>29294.12</v>
      </c>
      <c r="AR87" s="103">
        <v>29294.12</v>
      </c>
      <c r="AS87" s="103">
        <v>29294.12</v>
      </c>
      <c r="AT87" s="103">
        <v>29294.12</v>
      </c>
      <c r="AU87" s="103">
        <v>29294.12</v>
      </c>
    </row>
    <row r="88" spans="1:47" ht="13.5" thickBot="1" x14ac:dyDescent="0.25">
      <c r="A88" s="5" t="s">
        <v>16</v>
      </c>
      <c r="B88" s="103">
        <v>18704.240000000002</v>
      </c>
      <c r="C88" s="103">
        <v>19604.310000000001</v>
      </c>
      <c r="D88" s="103">
        <v>19604.310000000001</v>
      </c>
      <c r="E88" s="103">
        <v>19969.96</v>
      </c>
      <c r="F88" s="103">
        <v>19969.96</v>
      </c>
      <c r="G88" s="103">
        <v>20701.29</v>
      </c>
      <c r="H88" s="103">
        <v>20701.29</v>
      </c>
      <c r="I88" s="103">
        <v>21432.63</v>
      </c>
      <c r="J88" s="103">
        <v>21432.63</v>
      </c>
      <c r="K88" s="103">
        <v>22072.560000000001</v>
      </c>
      <c r="L88" s="103">
        <v>22346.83</v>
      </c>
      <c r="M88" s="103">
        <v>22986.77</v>
      </c>
      <c r="N88" s="103">
        <v>22986.77</v>
      </c>
      <c r="O88" s="103">
        <v>23626.68</v>
      </c>
      <c r="P88" s="103">
        <v>23626.68</v>
      </c>
      <c r="Q88" s="103">
        <v>24266.59</v>
      </c>
      <c r="R88" s="103">
        <v>24266.59</v>
      </c>
      <c r="S88" s="103">
        <v>24906.53</v>
      </c>
      <c r="T88" s="103">
        <v>24906.53</v>
      </c>
      <c r="U88" s="103">
        <v>25546.47</v>
      </c>
      <c r="V88" s="103">
        <v>25546.47</v>
      </c>
      <c r="W88" s="103">
        <v>26186.36</v>
      </c>
      <c r="X88" s="103">
        <v>26186.36</v>
      </c>
      <c r="Y88" s="103">
        <v>26826.29</v>
      </c>
      <c r="Z88" s="103">
        <v>26826.29</v>
      </c>
      <c r="AA88" s="103">
        <v>27466.23</v>
      </c>
      <c r="AB88" s="103">
        <v>27466.23</v>
      </c>
      <c r="AC88" s="103">
        <v>28106.12</v>
      </c>
      <c r="AD88" s="103">
        <v>28106.12</v>
      </c>
      <c r="AE88" s="103">
        <v>28746.080000000002</v>
      </c>
      <c r="AF88" s="103">
        <v>28746.080000000002</v>
      </c>
      <c r="AG88" s="103">
        <v>28746.080000000002</v>
      </c>
      <c r="AH88" s="103">
        <v>28746.080000000002</v>
      </c>
      <c r="AI88" s="103">
        <v>28746.080000000002</v>
      </c>
      <c r="AJ88" s="103">
        <v>28746.080000000002</v>
      </c>
      <c r="AK88" s="103">
        <v>28746.080000000002</v>
      </c>
      <c r="AL88" s="103">
        <v>28746.080000000002</v>
      </c>
      <c r="AM88" s="103">
        <v>28746.080000000002</v>
      </c>
      <c r="AN88" s="103">
        <v>28746.080000000002</v>
      </c>
      <c r="AO88" s="103">
        <v>28746.080000000002</v>
      </c>
      <c r="AP88" s="103">
        <v>28746.080000000002</v>
      </c>
      <c r="AQ88" s="103">
        <v>28746.080000000002</v>
      </c>
      <c r="AR88" s="103">
        <v>28746.080000000002</v>
      </c>
      <c r="AS88" s="103">
        <v>28746.080000000002</v>
      </c>
      <c r="AT88" s="103">
        <v>28746.080000000002</v>
      </c>
      <c r="AU88" s="103">
        <v>28746.080000000002</v>
      </c>
    </row>
    <row r="89" spans="1:47" ht="13.5" thickBot="1" x14ac:dyDescent="0.25">
      <c r="A89" s="5" t="s">
        <v>17</v>
      </c>
      <c r="B89" s="103">
        <v>18704.240000000002</v>
      </c>
      <c r="C89" s="103">
        <v>19878.53</v>
      </c>
      <c r="D89" s="103">
        <v>19878.53</v>
      </c>
      <c r="E89" s="103">
        <v>20152.830000000002</v>
      </c>
      <c r="F89" s="103">
        <v>20152.830000000002</v>
      </c>
      <c r="G89" s="103">
        <v>20518.47</v>
      </c>
      <c r="H89" s="103">
        <v>20518.47</v>
      </c>
      <c r="I89" s="103">
        <v>21249.78</v>
      </c>
      <c r="J89" s="103">
        <v>21249.78</v>
      </c>
      <c r="K89" s="103">
        <v>21981.119999999999</v>
      </c>
      <c r="L89" s="103">
        <v>22346.76</v>
      </c>
      <c r="M89" s="103">
        <v>22986.7</v>
      </c>
      <c r="N89" s="103">
        <v>22986.7</v>
      </c>
      <c r="O89" s="103">
        <v>23626.61</v>
      </c>
      <c r="P89" s="103">
        <v>23626.61</v>
      </c>
      <c r="Q89" s="103">
        <v>24266.52</v>
      </c>
      <c r="R89" s="103">
        <v>24266.52</v>
      </c>
      <c r="S89" s="103">
        <v>24906.46</v>
      </c>
      <c r="T89" s="103">
        <v>24906.46</v>
      </c>
      <c r="U89" s="103">
        <v>25546.39</v>
      </c>
      <c r="V89" s="103">
        <v>25546.39</v>
      </c>
      <c r="W89" s="103">
        <v>26186.28</v>
      </c>
      <c r="X89" s="103">
        <v>26186.28</v>
      </c>
      <c r="Y89" s="103">
        <v>26826.22</v>
      </c>
      <c r="Z89" s="103">
        <v>26826.22</v>
      </c>
      <c r="AA89" s="103">
        <v>27466.16</v>
      </c>
      <c r="AB89" s="103">
        <v>27466.16</v>
      </c>
      <c r="AC89" s="103">
        <v>28106.04</v>
      </c>
      <c r="AD89" s="103">
        <v>28106.04</v>
      </c>
      <c r="AE89" s="103">
        <v>28746.01</v>
      </c>
      <c r="AF89" s="103">
        <v>28746.01</v>
      </c>
      <c r="AG89" s="103">
        <v>29385.919999999998</v>
      </c>
      <c r="AH89" s="103">
        <v>29385.919999999998</v>
      </c>
      <c r="AI89" s="103">
        <v>29385.919999999998</v>
      </c>
      <c r="AJ89" s="103">
        <v>29385.919999999998</v>
      </c>
      <c r="AK89" s="103">
        <v>29385.919999999998</v>
      </c>
      <c r="AL89" s="103">
        <v>29385.919999999998</v>
      </c>
      <c r="AM89" s="103">
        <v>29385.919999999998</v>
      </c>
      <c r="AN89" s="103">
        <v>29385.919999999998</v>
      </c>
      <c r="AO89" s="103">
        <v>29385.919999999998</v>
      </c>
      <c r="AP89" s="103">
        <v>29385.919999999998</v>
      </c>
      <c r="AQ89" s="103">
        <v>29385.919999999998</v>
      </c>
      <c r="AR89" s="103">
        <v>29385.919999999998</v>
      </c>
      <c r="AS89" s="103">
        <v>29385.919999999998</v>
      </c>
      <c r="AT89" s="103">
        <v>29385.919999999998</v>
      </c>
      <c r="AU89" s="103">
        <v>29385.919999999998</v>
      </c>
    </row>
    <row r="90" spans="1:47" ht="13.5" thickBot="1" x14ac:dyDescent="0.25">
      <c r="A90" s="5" t="s">
        <v>18</v>
      </c>
      <c r="B90" s="103">
        <v>19619.46</v>
      </c>
      <c r="C90" s="103">
        <v>20625.34</v>
      </c>
      <c r="D90" s="103">
        <v>20625.34</v>
      </c>
      <c r="E90" s="103">
        <v>21356.67</v>
      </c>
      <c r="F90" s="103">
        <v>21356.67</v>
      </c>
      <c r="G90" s="103">
        <v>22088.06</v>
      </c>
      <c r="H90" s="103">
        <v>22088.06</v>
      </c>
      <c r="I90" s="103">
        <v>22819.39</v>
      </c>
      <c r="J90" s="103">
        <v>22819.39</v>
      </c>
      <c r="K90" s="103">
        <v>23550.7</v>
      </c>
      <c r="L90" s="103">
        <v>23916.35</v>
      </c>
      <c r="M90" s="103">
        <v>24647.68</v>
      </c>
      <c r="N90" s="103">
        <v>24647.68</v>
      </c>
      <c r="O90" s="103">
        <v>25379.040000000001</v>
      </c>
      <c r="P90" s="103">
        <v>25379.040000000001</v>
      </c>
      <c r="Q90" s="103">
        <v>26110.38</v>
      </c>
      <c r="R90" s="103">
        <v>26110.38</v>
      </c>
      <c r="S90" s="103">
        <v>26841.71</v>
      </c>
      <c r="T90" s="103">
        <v>26841.71</v>
      </c>
      <c r="U90" s="103">
        <v>27573.07</v>
      </c>
      <c r="V90" s="103">
        <v>27573.07</v>
      </c>
      <c r="W90" s="103">
        <v>28304.41</v>
      </c>
      <c r="X90" s="103">
        <v>28304.41</v>
      </c>
      <c r="Y90" s="103">
        <v>29035.77</v>
      </c>
      <c r="Z90" s="103">
        <v>29035.77</v>
      </c>
      <c r="AA90" s="103">
        <v>29767.1</v>
      </c>
      <c r="AB90" s="103">
        <v>29767.1</v>
      </c>
      <c r="AC90" s="103">
        <v>30498.44</v>
      </c>
      <c r="AD90" s="103">
        <v>30498.44</v>
      </c>
      <c r="AE90" s="103">
        <v>30498.44</v>
      </c>
      <c r="AF90" s="103">
        <v>30498.44</v>
      </c>
      <c r="AG90" s="103">
        <v>30498.44</v>
      </c>
      <c r="AH90" s="103">
        <v>30498.44</v>
      </c>
      <c r="AI90" s="103">
        <v>30498.44</v>
      </c>
      <c r="AJ90" s="103">
        <v>30498.44</v>
      </c>
      <c r="AK90" s="103">
        <v>30498.44</v>
      </c>
      <c r="AL90" s="103">
        <v>30498.44</v>
      </c>
      <c r="AM90" s="103">
        <v>30498.44</v>
      </c>
      <c r="AN90" s="103">
        <v>30498.44</v>
      </c>
      <c r="AO90" s="103">
        <v>30498.44</v>
      </c>
      <c r="AP90" s="103">
        <v>30498.44</v>
      </c>
      <c r="AQ90" s="103">
        <v>30498.44</v>
      </c>
      <c r="AR90" s="103">
        <v>30498.44</v>
      </c>
      <c r="AS90" s="103">
        <v>30498.44</v>
      </c>
      <c r="AT90" s="103">
        <v>30498.44</v>
      </c>
      <c r="AU90" s="103">
        <v>30498.44</v>
      </c>
    </row>
    <row r="91" spans="1:47" ht="13.5" thickBot="1" x14ac:dyDescent="0.25">
      <c r="A91" s="179" t="s">
        <v>421</v>
      </c>
      <c r="B91" s="103">
        <v>19421.54</v>
      </c>
      <c r="C91" s="103">
        <v>20609.89</v>
      </c>
      <c r="D91" s="103">
        <v>20609.89</v>
      </c>
      <c r="E91" s="103">
        <v>20884.189999999999</v>
      </c>
      <c r="F91" s="103">
        <v>20884.189999999999</v>
      </c>
      <c r="G91" s="103">
        <v>21249.8</v>
      </c>
      <c r="H91" s="103">
        <v>21249.8</v>
      </c>
      <c r="I91" s="103">
        <v>21981.14</v>
      </c>
      <c r="J91" s="103">
        <v>21981.14</v>
      </c>
      <c r="K91" s="103">
        <v>22712.5</v>
      </c>
      <c r="L91" s="103">
        <v>23078.12</v>
      </c>
      <c r="M91" s="103">
        <v>23718.06</v>
      </c>
      <c r="N91" s="103">
        <v>23718.06</v>
      </c>
      <c r="O91" s="103">
        <v>24357.99</v>
      </c>
      <c r="P91" s="103">
        <v>24357.99</v>
      </c>
      <c r="Q91" s="103">
        <v>24997.91</v>
      </c>
      <c r="R91" s="103">
        <v>24997.91</v>
      </c>
      <c r="S91" s="103">
        <v>25637.82</v>
      </c>
      <c r="T91" s="103">
        <v>25637.82</v>
      </c>
      <c r="U91" s="103">
        <v>26277.73</v>
      </c>
      <c r="V91" s="103">
        <v>26277.73</v>
      </c>
      <c r="W91" s="103">
        <v>26917.67</v>
      </c>
      <c r="X91" s="103">
        <v>26917.67</v>
      </c>
      <c r="Y91" s="103">
        <v>27557.58</v>
      </c>
      <c r="Z91" s="103">
        <v>27557.58</v>
      </c>
      <c r="AA91" s="103">
        <v>28197.52</v>
      </c>
      <c r="AB91" s="103">
        <v>28197.52</v>
      </c>
      <c r="AC91" s="103">
        <v>28837.43</v>
      </c>
      <c r="AD91" s="103">
        <v>28837.43</v>
      </c>
      <c r="AE91" s="103">
        <v>29477.37</v>
      </c>
      <c r="AF91" s="103">
        <v>29477.37</v>
      </c>
      <c r="AG91" s="103">
        <v>30117.25</v>
      </c>
      <c r="AH91" s="103">
        <v>30117.25</v>
      </c>
      <c r="AI91" s="103">
        <v>30117.25</v>
      </c>
      <c r="AJ91" s="103">
        <v>30117.25</v>
      </c>
      <c r="AK91" s="103">
        <v>30117.25</v>
      </c>
      <c r="AL91" s="103">
        <v>30117.25</v>
      </c>
      <c r="AM91" s="103">
        <v>30117.25</v>
      </c>
      <c r="AN91" s="103">
        <v>30117.25</v>
      </c>
      <c r="AO91" s="103">
        <v>30117.25</v>
      </c>
      <c r="AP91" s="103">
        <v>30117.25</v>
      </c>
      <c r="AQ91" s="103">
        <v>30117.25</v>
      </c>
      <c r="AR91" s="103">
        <v>30117.25</v>
      </c>
      <c r="AS91" s="103">
        <v>30117.25</v>
      </c>
      <c r="AT91" s="103">
        <v>30117.25</v>
      </c>
      <c r="AU91" s="103">
        <v>30117.25</v>
      </c>
    </row>
    <row r="92" spans="1:47" ht="13.5" thickBot="1" x14ac:dyDescent="0.25">
      <c r="A92" s="179" t="s">
        <v>422</v>
      </c>
      <c r="B92" s="103">
        <v>19331.7</v>
      </c>
      <c r="C92" s="103">
        <v>20472.759999999998</v>
      </c>
      <c r="D92" s="103">
        <v>20472.759999999998</v>
      </c>
      <c r="E92" s="103">
        <v>20747.05</v>
      </c>
      <c r="F92" s="103">
        <v>20747.05</v>
      </c>
      <c r="G92" s="103">
        <v>21021.35</v>
      </c>
      <c r="H92" s="103">
        <v>21021.35</v>
      </c>
      <c r="I92" s="103">
        <v>21295.62</v>
      </c>
      <c r="J92" s="103">
        <v>21295.62</v>
      </c>
      <c r="K92" s="103">
        <v>21569.93</v>
      </c>
      <c r="L92" s="103">
        <v>21935.55</v>
      </c>
      <c r="M92" s="103">
        <v>22301.200000000001</v>
      </c>
      <c r="N92" s="103">
        <v>22301.200000000001</v>
      </c>
      <c r="O92" s="103">
        <v>22666.84</v>
      </c>
      <c r="P92" s="103">
        <v>22666.84</v>
      </c>
      <c r="Q92" s="103">
        <v>23032.46</v>
      </c>
      <c r="R92" s="103">
        <v>23032.46</v>
      </c>
      <c r="S92" s="103">
        <v>23398.1</v>
      </c>
      <c r="T92" s="103">
        <v>23398.1</v>
      </c>
      <c r="U92" s="103">
        <v>23763.72</v>
      </c>
      <c r="V92" s="103">
        <v>23763.72</v>
      </c>
      <c r="W92" s="103">
        <v>24129.34</v>
      </c>
      <c r="X92" s="103">
        <v>24129.34</v>
      </c>
      <c r="Y92" s="103">
        <v>24494.98</v>
      </c>
      <c r="Z92" s="103">
        <v>24494.98</v>
      </c>
      <c r="AA92" s="103">
        <v>24860.62</v>
      </c>
      <c r="AB92" s="103">
        <v>24860.62</v>
      </c>
      <c r="AC92" s="103">
        <v>25226.240000000002</v>
      </c>
      <c r="AD92" s="103">
        <v>25226.240000000002</v>
      </c>
      <c r="AE92" s="103">
        <v>25591.88</v>
      </c>
      <c r="AF92" s="103">
        <v>25591.88</v>
      </c>
      <c r="AG92" s="103">
        <v>25957.5</v>
      </c>
      <c r="AH92" s="103">
        <v>25957.5</v>
      </c>
      <c r="AI92" s="103">
        <v>25957.5</v>
      </c>
      <c r="AJ92" s="103">
        <v>25957.5</v>
      </c>
      <c r="AK92" s="103">
        <v>25957.5</v>
      </c>
      <c r="AL92" s="103">
        <v>25957.5</v>
      </c>
      <c r="AM92" s="103">
        <v>25957.5</v>
      </c>
      <c r="AN92" s="103">
        <v>25957.5</v>
      </c>
      <c r="AO92" s="103">
        <v>25957.5</v>
      </c>
      <c r="AP92" s="103">
        <v>25957.5</v>
      </c>
      <c r="AQ92" s="103">
        <v>25957.5</v>
      </c>
      <c r="AR92" s="103">
        <v>25957.5</v>
      </c>
      <c r="AS92" s="103">
        <v>25957.5</v>
      </c>
      <c r="AT92" s="103">
        <v>25957.5</v>
      </c>
      <c r="AU92" s="103">
        <v>25957.5</v>
      </c>
    </row>
    <row r="93" spans="1:47" ht="13.5" thickBot="1" x14ac:dyDescent="0.25">
      <c r="A93" s="179" t="s">
        <v>423</v>
      </c>
      <c r="B93" s="103">
        <v>20564.03</v>
      </c>
      <c r="C93" s="103">
        <v>21798.29</v>
      </c>
      <c r="D93" s="103">
        <v>21798.29</v>
      </c>
      <c r="E93" s="103">
        <v>22346.76</v>
      </c>
      <c r="F93" s="103">
        <v>22346.76</v>
      </c>
      <c r="G93" s="103">
        <v>22895.25</v>
      </c>
      <c r="H93" s="103">
        <v>22895.25</v>
      </c>
      <c r="I93" s="103">
        <v>23443.71</v>
      </c>
      <c r="J93" s="103">
        <v>23443.71</v>
      </c>
      <c r="K93" s="103">
        <v>23992.18</v>
      </c>
      <c r="L93" s="103">
        <v>24357.82</v>
      </c>
      <c r="M93" s="103">
        <v>24906.31</v>
      </c>
      <c r="N93" s="103">
        <v>24906.31</v>
      </c>
      <c r="O93" s="103">
        <v>25454.77</v>
      </c>
      <c r="P93" s="103">
        <v>25454.77</v>
      </c>
      <c r="Q93" s="103">
        <v>26003.26</v>
      </c>
      <c r="R93" s="103">
        <v>26003.26</v>
      </c>
      <c r="S93" s="103">
        <v>26551.73</v>
      </c>
      <c r="T93" s="103">
        <v>26551.73</v>
      </c>
      <c r="U93" s="103">
        <v>27100.19</v>
      </c>
      <c r="V93" s="103">
        <v>27100.19</v>
      </c>
      <c r="W93" s="103">
        <v>27648.71</v>
      </c>
      <c r="X93" s="103">
        <v>27648.71</v>
      </c>
      <c r="Y93" s="103">
        <v>28197.17</v>
      </c>
      <c r="Z93" s="103">
        <v>28197.17</v>
      </c>
      <c r="AA93" s="103">
        <v>28745.66</v>
      </c>
      <c r="AB93" s="103">
        <v>28745.66</v>
      </c>
      <c r="AC93" s="103">
        <v>29294.12</v>
      </c>
      <c r="AD93" s="103">
        <v>29294.12</v>
      </c>
      <c r="AE93" s="103">
        <v>29294.12</v>
      </c>
      <c r="AF93" s="103">
        <v>29294.12</v>
      </c>
      <c r="AG93" s="103">
        <v>29294.12</v>
      </c>
      <c r="AH93" s="103">
        <v>29294.12</v>
      </c>
      <c r="AI93" s="103">
        <v>29294.12</v>
      </c>
      <c r="AJ93" s="103">
        <v>29294.12</v>
      </c>
      <c r="AK93" s="103">
        <v>29294.12</v>
      </c>
      <c r="AL93" s="103">
        <v>29294.12</v>
      </c>
      <c r="AM93" s="103">
        <v>29294.12</v>
      </c>
      <c r="AN93" s="103">
        <v>29294.12</v>
      </c>
      <c r="AO93" s="103">
        <v>29294.12</v>
      </c>
      <c r="AP93" s="103">
        <v>29294.12</v>
      </c>
      <c r="AQ93" s="103">
        <v>29294.12</v>
      </c>
      <c r="AR93" s="103">
        <v>29294.12</v>
      </c>
      <c r="AS93" s="103">
        <v>29294.12</v>
      </c>
      <c r="AT93" s="103">
        <v>29294.12</v>
      </c>
      <c r="AU93" s="103">
        <v>29294.12</v>
      </c>
    </row>
    <row r="94" spans="1:47" ht="13.5" thickBot="1" x14ac:dyDescent="0.25">
      <c r="A94" s="5" t="s">
        <v>207</v>
      </c>
      <c r="B94" s="103">
        <v>21295.34</v>
      </c>
      <c r="C94" s="103">
        <v>22072.32</v>
      </c>
      <c r="D94" s="103">
        <v>22072.32</v>
      </c>
      <c r="E94" s="103">
        <v>22620.799999999999</v>
      </c>
      <c r="F94" s="103">
        <v>22620.799999999999</v>
      </c>
      <c r="G94" s="103">
        <v>23169.27</v>
      </c>
      <c r="H94" s="103">
        <v>23169.27</v>
      </c>
      <c r="I94" s="103">
        <v>23717.78</v>
      </c>
      <c r="J94" s="103">
        <v>23717.78</v>
      </c>
      <c r="K94" s="103">
        <v>24266.25</v>
      </c>
      <c r="L94" s="103">
        <v>24631.89</v>
      </c>
      <c r="M94" s="103">
        <v>25180.35</v>
      </c>
      <c r="N94" s="103">
        <v>25180.35</v>
      </c>
      <c r="O94" s="103">
        <v>25728.84</v>
      </c>
      <c r="P94" s="103">
        <v>25728.84</v>
      </c>
      <c r="Q94" s="103">
        <v>26349.22</v>
      </c>
      <c r="R94" s="103">
        <v>26349.22</v>
      </c>
      <c r="S94" s="103">
        <v>26969.63</v>
      </c>
      <c r="T94" s="103">
        <v>26969.63</v>
      </c>
      <c r="U94" s="103">
        <v>27590</v>
      </c>
      <c r="V94" s="103">
        <v>27590</v>
      </c>
      <c r="W94" s="103">
        <v>28210.41</v>
      </c>
      <c r="X94" s="103">
        <v>28210.41</v>
      </c>
      <c r="Y94" s="103">
        <v>28830.79</v>
      </c>
      <c r="Z94" s="103">
        <v>28830.79</v>
      </c>
      <c r="AA94" s="103">
        <v>29451.16</v>
      </c>
      <c r="AB94" s="103">
        <v>29451.16</v>
      </c>
      <c r="AC94" s="103">
        <v>30071.57</v>
      </c>
      <c r="AD94" s="103">
        <v>30071.57</v>
      </c>
      <c r="AE94" s="103">
        <v>30071.57</v>
      </c>
      <c r="AF94" s="103">
        <v>30071.57</v>
      </c>
      <c r="AG94" s="103">
        <v>30071.57</v>
      </c>
      <c r="AH94" s="103">
        <v>30071.57</v>
      </c>
      <c r="AI94" s="103">
        <v>30071.57</v>
      </c>
      <c r="AJ94" s="103">
        <v>30071.57</v>
      </c>
      <c r="AK94" s="103">
        <v>30071.57</v>
      </c>
      <c r="AL94" s="103">
        <v>30071.57</v>
      </c>
      <c r="AM94" s="103">
        <v>30071.57</v>
      </c>
      <c r="AN94" s="103">
        <v>30071.57</v>
      </c>
      <c r="AO94" s="103">
        <v>30071.57</v>
      </c>
      <c r="AP94" s="103">
        <v>30071.57</v>
      </c>
      <c r="AQ94" s="103">
        <v>30071.57</v>
      </c>
      <c r="AR94" s="103">
        <v>30071.57</v>
      </c>
      <c r="AS94" s="103">
        <v>30071.57</v>
      </c>
      <c r="AT94" s="103">
        <v>30071.57</v>
      </c>
      <c r="AU94" s="103">
        <v>30071.57</v>
      </c>
    </row>
    <row r="95" spans="1:47" ht="13.5" thickBot="1" x14ac:dyDescent="0.25">
      <c r="A95" s="5" t="s">
        <v>131</v>
      </c>
      <c r="B95" s="103">
        <v>21439.17</v>
      </c>
      <c r="C95" s="103">
        <v>22288.06</v>
      </c>
      <c r="D95" s="103">
        <v>22288.06</v>
      </c>
      <c r="E95" s="103">
        <v>22908.46</v>
      </c>
      <c r="F95" s="103">
        <v>22908.46</v>
      </c>
      <c r="G95" s="103">
        <v>23528.84</v>
      </c>
      <c r="H95" s="103">
        <v>23528.84</v>
      </c>
      <c r="I95" s="103">
        <v>24149.24</v>
      </c>
      <c r="J95" s="103">
        <v>24149.24</v>
      </c>
      <c r="K95" s="103">
        <v>24769.62</v>
      </c>
      <c r="L95" s="103">
        <v>25135.26</v>
      </c>
      <c r="M95" s="103">
        <v>25755.64</v>
      </c>
      <c r="N95" s="103">
        <v>25755.64</v>
      </c>
      <c r="O95" s="103">
        <v>26376.04</v>
      </c>
      <c r="P95" s="103">
        <v>26376.04</v>
      </c>
      <c r="Q95" s="103">
        <v>26996.45</v>
      </c>
      <c r="R95" s="103">
        <v>26996.45</v>
      </c>
      <c r="S95" s="103">
        <v>27616.83</v>
      </c>
      <c r="T95" s="103">
        <v>27616.83</v>
      </c>
      <c r="U95" s="103">
        <v>28237.200000000001</v>
      </c>
      <c r="V95" s="103">
        <v>28237.200000000001</v>
      </c>
      <c r="W95" s="103">
        <v>28857.61</v>
      </c>
      <c r="X95" s="103">
        <v>28857.61</v>
      </c>
      <c r="Y95" s="103">
        <v>29477.99</v>
      </c>
      <c r="Z95" s="103">
        <v>29477.99</v>
      </c>
      <c r="AA95" s="103">
        <v>30098.39</v>
      </c>
      <c r="AB95" s="103">
        <v>30098.39</v>
      </c>
      <c r="AC95" s="103">
        <v>30718.79</v>
      </c>
      <c r="AD95" s="103">
        <v>30718.79</v>
      </c>
      <c r="AE95" s="103">
        <v>30718.79</v>
      </c>
      <c r="AF95" s="103">
        <v>30718.79</v>
      </c>
      <c r="AG95" s="103">
        <v>30718.79</v>
      </c>
      <c r="AH95" s="103">
        <v>30718.79</v>
      </c>
      <c r="AI95" s="103">
        <v>30718.79</v>
      </c>
      <c r="AJ95" s="103">
        <v>30718.79</v>
      </c>
      <c r="AK95" s="103">
        <v>30718.79</v>
      </c>
      <c r="AL95" s="103">
        <v>30718.79</v>
      </c>
      <c r="AM95" s="103">
        <v>30718.79</v>
      </c>
      <c r="AN95" s="103">
        <v>30718.79</v>
      </c>
      <c r="AO95" s="103">
        <v>30718.79</v>
      </c>
      <c r="AP95" s="103">
        <v>30718.79</v>
      </c>
      <c r="AQ95" s="103">
        <v>30718.79</v>
      </c>
      <c r="AR95" s="103">
        <v>30718.79</v>
      </c>
      <c r="AS95" s="103">
        <v>30718.79</v>
      </c>
      <c r="AT95" s="103">
        <v>30718.79</v>
      </c>
      <c r="AU95" s="103">
        <v>30718.79</v>
      </c>
    </row>
    <row r="96" spans="1:47" ht="13.5" thickBot="1" x14ac:dyDescent="0.25">
      <c r="A96" s="179" t="s">
        <v>440</v>
      </c>
      <c r="B96" s="103">
        <v>21615.32</v>
      </c>
      <c r="C96" s="103">
        <v>22392.32</v>
      </c>
      <c r="D96" s="103">
        <v>22392.32</v>
      </c>
      <c r="E96" s="103">
        <v>23123.66</v>
      </c>
      <c r="F96" s="103">
        <v>23123.66</v>
      </c>
      <c r="G96" s="103">
        <v>23855.02</v>
      </c>
      <c r="H96" s="103">
        <v>23855.02</v>
      </c>
      <c r="I96" s="103">
        <v>24586.33</v>
      </c>
      <c r="J96" s="103">
        <v>24586.33</v>
      </c>
      <c r="K96" s="103">
        <v>25317.69</v>
      </c>
      <c r="L96" s="103">
        <v>25683.33</v>
      </c>
      <c r="M96" s="103">
        <v>26414.67</v>
      </c>
      <c r="N96" s="103">
        <v>26414.67</v>
      </c>
      <c r="O96" s="103">
        <v>27146.03</v>
      </c>
      <c r="P96" s="103">
        <v>27146.03</v>
      </c>
      <c r="Q96" s="103">
        <v>27877.360000000001</v>
      </c>
      <c r="R96" s="103">
        <v>27877.360000000001</v>
      </c>
      <c r="S96" s="103">
        <v>28608.7</v>
      </c>
      <c r="T96" s="103">
        <v>28608.7</v>
      </c>
      <c r="U96" s="103">
        <v>29340.06</v>
      </c>
      <c r="V96" s="103">
        <v>29340.06</v>
      </c>
      <c r="W96" s="103">
        <v>30071.39</v>
      </c>
      <c r="X96" s="103">
        <v>30071.39</v>
      </c>
      <c r="Y96" s="103">
        <v>30802.73</v>
      </c>
      <c r="Z96" s="103">
        <v>30802.73</v>
      </c>
      <c r="AA96" s="103">
        <v>31534.06</v>
      </c>
      <c r="AB96" s="103">
        <v>31534.06</v>
      </c>
      <c r="AC96" s="103">
        <v>32265.4</v>
      </c>
      <c r="AD96" s="103">
        <v>32265.4</v>
      </c>
      <c r="AE96" s="103">
        <v>32265.4</v>
      </c>
      <c r="AF96" s="103">
        <v>32265.4</v>
      </c>
      <c r="AG96" s="103">
        <v>32265.4</v>
      </c>
      <c r="AH96" s="103">
        <v>32265.4</v>
      </c>
      <c r="AI96" s="103">
        <v>32265.4</v>
      </c>
      <c r="AJ96" s="103">
        <v>32265.4</v>
      </c>
      <c r="AK96" s="103">
        <v>32265.4</v>
      </c>
      <c r="AL96" s="103">
        <v>32265.4</v>
      </c>
      <c r="AM96" s="103">
        <v>32265.4</v>
      </c>
      <c r="AN96" s="103">
        <v>32265.4</v>
      </c>
      <c r="AO96" s="103">
        <v>32265.4</v>
      </c>
      <c r="AP96" s="103">
        <v>32265.4</v>
      </c>
      <c r="AQ96" s="103">
        <v>32265.4</v>
      </c>
      <c r="AR96" s="103">
        <v>32265.4</v>
      </c>
      <c r="AS96" s="103">
        <v>32265.4</v>
      </c>
      <c r="AT96" s="103">
        <v>32265.4</v>
      </c>
      <c r="AU96" s="103">
        <v>32265.4</v>
      </c>
    </row>
    <row r="97" spans="1:47" ht="13.5" thickBot="1" x14ac:dyDescent="0.25">
      <c r="A97" s="5" t="s">
        <v>19</v>
      </c>
      <c r="B97" s="103">
        <v>22392.42</v>
      </c>
      <c r="C97" s="103">
        <v>23489.55</v>
      </c>
      <c r="D97" s="103">
        <v>23489.55</v>
      </c>
      <c r="E97" s="103">
        <v>24472.3</v>
      </c>
      <c r="F97" s="103">
        <v>24472.3</v>
      </c>
      <c r="G97" s="103">
        <v>25455.02</v>
      </c>
      <c r="H97" s="103">
        <v>25455.02</v>
      </c>
      <c r="I97" s="103">
        <v>26437.77</v>
      </c>
      <c r="J97" s="103">
        <v>26437.77</v>
      </c>
      <c r="K97" s="103">
        <v>27420.49</v>
      </c>
      <c r="L97" s="103">
        <v>27786.14</v>
      </c>
      <c r="M97" s="103">
        <v>28768.89</v>
      </c>
      <c r="N97" s="103">
        <v>28768.89</v>
      </c>
      <c r="O97" s="103">
        <v>29751.61</v>
      </c>
      <c r="P97" s="103">
        <v>29751.61</v>
      </c>
      <c r="Q97" s="103">
        <v>30734.36</v>
      </c>
      <c r="R97" s="103">
        <v>30734.36</v>
      </c>
      <c r="S97" s="103">
        <v>31717.08</v>
      </c>
      <c r="T97" s="103">
        <v>31717.08</v>
      </c>
      <c r="U97" s="103">
        <v>32699.83</v>
      </c>
      <c r="V97" s="103">
        <v>32699.83</v>
      </c>
      <c r="W97" s="103">
        <v>33682.61</v>
      </c>
      <c r="X97" s="103">
        <v>33682.61</v>
      </c>
      <c r="Y97" s="103">
        <v>34665.33</v>
      </c>
      <c r="Z97" s="103">
        <v>34665.33</v>
      </c>
      <c r="AA97" s="103">
        <v>34665.33</v>
      </c>
      <c r="AB97" s="103">
        <v>34665.33</v>
      </c>
      <c r="AC97" s="103">
        <v>34665.33</v>
      </c>
      <c r="AD97" s="103">
        <v>34665.33</v>
      </c>
      <c r="AE97" s="103">
        <v>34665.33</v>
      </c>
      <c r="AF97" s="103">
        <v>34665.33</v>
      </c>
      <c r="AG97" s="103">
        <v>34665.33</v>
      </c>
      <c r="AH97" s="103">
        <v>34665.33</v>
      </c>
      <c r="AI97" s="103">
        <v>34665.33</v>
      </c>
      <c r="AJ97" s="103">
        <v>34665.33</v>
      </c>
      <c r="AK97" s="103">
        <v>34665.33</v>
      </c>
      <c r="AL97" s="103">
        <v>34665.33</v>
      </c>
      <c r="AM97" s="103">
        <v>34665.33</v>
      </c>
      <c r="AN97" s="103">
        <v>34665.33</v>
      </c>
      <c r="AO97" s="103">
        <v>34665.33</v>
      </c>
      <c r="AP97" s="103">
        <v>34665.33</v>
      </c>
      <c r="AQ97" s="103">
        <v>34665.33</v>
      </c>
      <c r="AR97" s="103">
        <v>34665.33</v>
      </c>
      <c r="AS97" s="103">
        <v>34665.33</v>
      </c>
      <c r="AT97" s="103">
        <v>34665.33</v>
      </c>
      <c r="AU97" s="103">
        <v>34665.33</v>
      </c>
    </row>
    <row r="98" spans="1:47" ht="13.5" thickBot="1" x14ac:dyDescent="0.25">
      <c r="A98" s="5" t="s">
        <v>20</v>
      </c>
      <c r="B98" s="103">
        <v>22301</v>
      </c>
      <c r="C98" s="103">
        <v>23306.85</v>
      </c>
      <c r="D98" s="103">
        <v>23306.85</v>
      </c>
      <c r="E98" s="103">
        <v>24038.19</v>
      </c>
      <c r="F98" s="103">
        <v>24038.19</v>
      </c>
      <c r="G98" s="103">
        <v>24769.55</v>
      </c>
      <c r="H98" s="103">
        <v>24769.55</v>
      </c>
      <c r="I98" s="103">
        <v>25500.91</v>
      </c>
      <c r="J98" s="103">
        <v>25500.91</v>
      </c>
      <c r="K98" s="103">
        <v>26232.240000000002</v>
      </c>
      <c r="L98" s="103">
        <v>26597.88</v>
      </c>
      <c r="M98" s="103">
        <v>27329.22</v>
      </c>
      <c r="N98" s="103">
        <v>27329.22</v>
      </c>
      <c r="O98" s="103">
        <v>28060.560000000001</v>
      </c>
      <c r="P98" s="103">
        <v>28060.560000000001</v>
      </c>
      <c r="Q98" s="103">
        <v>28791.919999999998</v>
      </c>
      <c r="R98" s="103">
        <v>28791.919999999998</v>
      </c>
      <c r="S98" s="103">
        <v>29523.25</v>
      </c>
      <c r="T98" s="103">
        <v>29523.25</v>
      </c>
      <c r="U98" s="103">
        <v>30254.560000000001</v>
      </c>
      <c r="V98" s="103">
        <v>30254.560000000001</v>
      </c>
      <c r="W98" s="103">
        <v>30985.919999999998</v>
      </c>
      <c r="X98" s="103">
        <v>30985.919999999998</v>
      </c>
      <c r="Y98" s="103">
        <v>31717.279999999999</v>
      </c>
      <c r="Z98" s="103">
        <v>31717.279999999999</v>
      </c>
      <c r="AA98" s="103">
        <v>32448.62</v>
      </c>
      <c r="AB98" s="103">
        <v>32448.62</v>
      </c>
      <c r="AC98" s="103">
        <v>33179.980000000003</v>
      </c>
      <c r="AD98" s="103">
        <v>33179.980000000003</v>
      </c>
      <c r="AE98" s="103">
        <v>33179.980000000003</v>
      </c>
      <c r="AF98" s="103">
        <v>33179.980000000003</v>
      </c>
      <c r="AG98" s="103">
        <v>33179.980000000003</v>
      </c>
      <c r="AH98" s="103">
        <v>33179.980000000003</v>
      </c>
      <c r="AI98" s="103">
        <v>33179.980000000003</v>
      </c>
      <c r="AJ98" s="103">
        <v>33179.980000000003</v>
      </c>
      <c r="AK98" s="103">
        <v>33179.980000000003</v>
      </c>
      <c r="AL98" s="103">
        <v>33179.980000000003</v>
      </c>
      <c r="AM98" s="103">
        <v>33179.980000000003</v>
      </c>
      <c r="AN98" s="103">
        <v>33179.980000000003</v>
      </c>
      <c r="AO98" s="103">
        <v>33179.980000000003</v>
      </c>
      <c r="AP98" s="103">
        <v>33179.980000000003</v>
      </c>
      <c r="AQ98" s="103">
        <v>33179.980000000003</v>
      </c>
      <c r="AR98" s="103">
        <v>33179.980000000003</v>
      </c>
      <c r="AS98" s="103">
        <v>33179.980000000003</v>
      </c>
      <c r="AT98" s="103">
        <v>33179.980000000003</v>
      </c>
      <c r="AU98" s="103">
        <v>33179.980000000003</v>
      </c>
    </row>
    <row r="99" spans="1:47" ht="13.5" thickBot="1" x14ac:dyDescent="0.25">
      <c r="A99" s="179" t="s">
        <v>424</v>
      </c>
      <c r="B99" s="103">
        <v>21935.45</v>
      </c>
      <c r="C99" s="103">
        <v>22666.81</v>
      </c>
      <c r="D99" s="103">
        <v>22666.81</v>
      </c>
      <c r="E99" s="103">
        <v>22941.06</v>
      </c>
      <c r="F99" s="103">
        <v>22941.06</v>
      </c>
      <c r="G99" s="103">
        <v>23306.7</v>
      </c>
      <c r="H99" s="103">
        <v>23306.7</v>
      </c>
      <c r="I99" s="103">
        <v>24038.04</v>
      </c>
      <c r="J99" s="103">
        <v>24038.04</v>
      </c>
      <c r="K99" s="103">
        <v>24769.4</v>
      </c>
      <c r="L99" s="103">
        <v>25135.040000000001</v>
      </c>
      <c r="M99" s="103">
        <v>25774.95</v>
      </c>
      <c r="N99" s="103">
        <v>25774.95</v>
      </c>
      <c r="O99" s="103">
        <v>26414.86</v>
      </c>
      <c r="P99" s="103">
        <v>26414.86</v>
      </c>
      <c r="Q99" s="103">
        <v>27054.799999999999</v>
      </c>
      <c r="R99" s="103">
        <v>27054.799999999999</v>
      </c>
      <c r="S99" s="103">
        <v>27694.74</v>
      </c>
      <c r="T99" s="103">
        <v>27694.74</v>
      </c>
      <c r="U99" s="103">
        <v>28334.65</v>
      </c>
      <c r="V99" s="103">
        <v>28334.65</v>
      </c>
      <c r="W99" s="103">
        <v>28974.560000000001</v>
      </c>
      <c r="X99" s="103">
        <v>28974.560000000001</v>
      </c>
      <c r="Y99" s="103">
        <v>29614.5</v>
      </c>
      <c r="Z99" s="103">
        <v>29614.5</v>
      </c>
      <c r="AA99" s="103">
        <v>30254.39</v>
      </c>
      <c r="AB99" s="103">
        <v>30254.39</v>
      </c>
      <c r="AC99" s="103">
        <v>30894.33</v>
      </c>
      <c r="AD99" s="103">
        <v>30894.33</v>
      </c>
      <c r="AE99" s="103">
        <v>31534.26</v>
      </c>
      <c r="AF99" s="103">
        <v>31534.26</v>
      </c>
      <c r="AG99" s="103">
        <v>32174.17</v>
      </c>
      <c r="AH99" s="103">
        <v>32174.17</v>
      </c>
      <c r="AI99" s="103">
        <v>32174.17</v>
      </c>
      <c r="AJ99" s="103">
        <v>32174.17</v>
      </c>
      <c r="AK99" s="103">
        <v>32174.17</v>
      </c>
      <c r="AL99" s="103">
        <v>32174.17</v>
      </c>
      <c r="AM99" s="103">
        <v>32174.17</v>
      </c>
      <c r="AN99" s="103">
        <v>32174.17</v>
      </c>
      <c r="AO99" s="103">
        <v>32174.17</v>
      </c>
      <c r="AP99" s="103">
        <v>32174.17</v>
      </c>
      <c r="AQ99" s="103">
        <v>32174.17</v>
      </c>
      <c r="AR99" s="103">
        <v>32174.17</v>
      </c>
      <c r="AS99" s="103">
        <v>32174.17</v>
      </c>
      <c r="AT99" s="103">
        <v>32174.17</v>
      </c>
      <c r="AU99" s="103">
        <v>32174.17</v>
      </c>
    </row>
    <row r="100" spans="1:47" ht="13.5" thickBot="1" x14ac:dyDescent="0.25">
      <c r="A100" s="179" t="s">
        <v>425</v>
      </c>
      <c r="B100" s="103">
        <v>22700.25</v>
      </c>
      <c r="C100" s="103">
        <v>23775.89</v>
      </c>
      <c r="D100" s="103">
        <v>23775.89</v>
      </c>
      <c r="E100" s="103">
        <v>24739.35</v>
      </c>
      <c r="F100" s="103">
        <v>24739.35</v>
      </c>
      <c r="G100" s="103">
        <v>26216.87</v>
      </c>
      <c r="H100" s="103">
        <v>26216.87</v>
      </c>
      <c r="I100" s="103">
        <v>27199.599999999999</v>
      </c>
      <c r="J100" s="103">
        <v>27199.599999999999</v>
      </c>
      <c r="K100" s="103">
        <v>28182.37</v>
      </c>
      <c r="L100" s="103">
        <v>28547.99</v>
      </c>
      <c r="M100" s="103">
        <v>29530.71</v>
      </c>
      <c r="N100" s="103">
        <v>29530.71</v>
      </c>
      <c r="O100" s="103">
        <v>30513.46</v>
      </c>
      <c r="P100" s="103">
        <v>30513.46</v>
      </c>
      <c r="Q100" s="103">
        <v>31496.19</v>
      </c>
      <c r="R100" s="103">
        <v>31496.19</v>
      </c>
      <c r="S100" s="103">
        <v>32478.94</v>
      </c>
      <c r="T100" s="103">
        <v>32478.94</v>
      </c>
      <c r="U100" s="103">
        <v>33461.68</v>
      </c>
      <c r="V100" s="103">
        <v>33461.68</v>
      </c>
      <c r="W100" s="103">
        <v>34444.410000000003</v>
      </c>
      <c r="X100" s="103">
        <v>34444.410000000003</v>
      </c>
      <c r="Y100" s="103">
        <v>35427.129999999997</v>
      </c>
      <c r="Z100" s="103">
        <v>35427.129999999997</v>
      </c>
      <c r="AA100" s="103">
        <v>35427.129999999997</v>
      </c>
      <c r="AB100" s="103">
        <v>35427.129999999997</v>
      </c>
      <c r="AC100" s="103">
        <v>35427.129999999997</v>
      </c>
      <c r="AD100" s="103">
        <v>35427.129999999997</v>
      </c>
      <c r="AE100" s="103">
        <v>35427.129999999997</v>
      </c>
      <c r="AF100" s="103">
        <v>35427.129999999997</v>
      </c>
      <c r="AG100" s="103">
        <v>35427.129999999997</v>
      </c>
      <c r="AH100" s="103">
        <v>35427.129999999997</v>
      </c>
      <c r="AI100" s="103">
        <v>35427.129999999997</v>
      </c>
      <c r="AJ100" s="103">
        <v>35427.129999999997</v>
      </c>
      <c r="AK100" s="103">
        <v>35427.129999999997</v>
      </c>
      <c r="AL100" s="103">
        <v>35427.129999999997</v>
      </c>
      <c r="AM100" s="103">
        <v>35427.129999999997</v>
      </c>
      <c r="AN100" s="103">
        <v>35427.129999999997</v>
      </c>
      <c r="AO100" s="103">
        <v>35427.129999999997</v>
      </c>
      <c r="AP100" s="103">
        <v>35427.129999999997</v>
      </c>
      <c r="AQ100" s="103">
        <v>35427.129999999997</v>
      </c>
      <c r="AR100" s="103">
        <v>35427.129999999997</v>
      </c>
      <c r="AS100" s="103">
        <v>35427.129999999997</v>
      </c>
      <c r="AT100" s="103">
        <v>35427.129999999997</v>
      </c>
      <c r="AU100" s="103">
        <v>35427.129999999997</v>
      </c>
    </row>
    <row r="101" spans="1:47" ht="13.5" thickBot="1" x14ac:dyDescent="0.25">
      <c r="A101" s="179" t="s">
        <v>426</v>
      </c>
      <c r="B101" s="103">
        <v>22849.61</v>
      </c>
      <c r="C101" s="103">
        <v>23580.95</v>
      </c>
      <c r="D101" s="103">
        <v>23580.95</v>
      </c>
      <c r="E101" s="103">
        <v>23855.24</v>
      </c>
      <c r="F101" s="103">
        <v>23855.24</v>
      </c>
      <c r="G101" s="103">
        <v>24220.86</v>
      </c>
      <c r="H101" s="103">
        <v>24220.86</v>
      </c>
      <c r="I101" s="103">
        <v>24952.240000000002</v>
      </c>
      <c r="J101" s="103">
        <v>24952.240000000002</v>
      </c>
      <c r="K101" s="103">
        <v>25683.55</v>
      </c>
      <c r="L101" s="103">
        <v>26049.200000000001</v>
      </c>
      <c r="M101" s="103">
        <v>26689.11</v>
      </c>
      <c r="N101" s="103">
        <v>26689.11</v>
      </c>
      <c r="O101" s="103">
        <v>27329.05</v>
      </c>
      <c r="P101" s="103">
        <v>27329.05</v>
      </c>
      <c r="Q101" s="103">
        <v>27968.93</v>
      </c>
      <c r="R101" s="103">
        <v>27968.93</v>
      </c>
      <c r="S101" s="103">
        <v>28608.87</v>
      </c>
      <c r="T101" s="103">
        <v>28608.87</v>
      </c>
      <c r="U101" s="103">
        <v>29248.83</v>
      </c>
      <c r="V101" s="103">
        <v>29248.83</v>
      </c>
      <c r="W101" s="103">
        <v>29888.720000000001</v>
      </c>
      <c r="X101" s="103">
        <v>29888.720000000001</v>
      </c>
      <c r="Y101" s="103">
        <v>30528.66</v>
      </c>
      <c r="Z101" s="103">
        <v>30528.66</v>
      </c>
      <c r="AA101" s="103">
        <v>31168.57</v>
      </c>
      <c r="AB101" s="103">
        <v>31168.57</v>
      </c>
      <c r="AC101" s="103">
        <v>31808.48</v>
      </c>
      <c r="AD101" s="103">
        <v>31808.48</v>
      </c>
      <c r="AE101" s="103">
        <v>32448.42</v>
      </c>
      <c r="AF101" s="103">
        <v>32448.42</v>
      </c>
      <c r="AG101" s="103">
        <v>33088.33</v>
      </c>
      <c r="AH101" s="103">
        <v>33088.33</v>
      </c>
      <c r="AI101" s="103">
        <v>33088.33</v>
      </c>
      <c r="AJ101" s="103">
        <v>33088.33</v>
      </c>
      <c r="AK101" s="103">
        <v>33088.33</v>
      </c>
      <c r="AL101" s="103">
        <v>33088.33</v>
      </c>
      <c r="AM101" s="103">
        <v>33088.33</v>
      </c>
      <c r="AN101" s="103">
        <v>33088.33</v>
      </c>
      <c r="AO101" s="103">
        <v>33088.33</v>
      </c>
      <c r="AP101" s="103">
        <v>33088.33</v>
      </c>
      <c r="AQ101" s="103">
        <v>33088.33</v>
      </c>
      <c r="AR101" s="103">
        <v>33088.33</v>
      </c>
      <c r="AS101" s="103">
        <v>33088.33</v>
      </c>
      <c r="AT101" s="103">
        <v>33088.33</v>
      </c>
      <c r="AU101" s="103">
        <v>33088.33</v>
      </c>
    </row>
    <row r="102" spans="1:47" ht="13.5" thickBot="1" x14ac:dyDescent="0.25">
      <c r="A102" s="179" t="s">
        <v>441</v>
      </c>
      <c r="B102" s="103">
        <v>24220.78</v>
      </c>
      <c r="C102" s="103">
        <v>24860.720000000001</v>
      </c>
      <c r="D102" s="103">
        <v>24860.720000000001</v>
      </c>
      <c r="E102" s="103">
        <v>25843.47</v>
      </c>
      <c r="F102" s="103">
        <v>25843.47</v>
      </c>
      <c r="G102" s="103">
        <v>26826.19</v>
      </c>
      <c r="H102" s="103">
        <v>26826.19</v>
      </c>
      <c r="I102" s="103">
        <v>27808.94</v>
      </c>
      <c r="J102" s="103">
        <v>27808.94</v>
      </c>
      <c r="K102" s="103">
        <v>28791.67</v>
      </c>
      <c r="L102" s="103">
        <v>28791.67</v>
      </c>
      <c r="M102" s="103">
        <v>29774.42</v>
      </c>
      <c r="N102" s="103">
        <v>29774.42</v>
      </c>
      <c r="O102" s="103">
        <v>30757.14</v>
      </c>
      <c r="P102" s="103">
        <v>30757.14</v>
      </c>
      <c r="Q102" s="103">
        <v>31739.919999999998</v>
      </c>
      <c r="R102" s="103">
        <v>31739.919999999998</v>
      </c>
      <c r="S102" s="103">
        <v>32722.639999999999</v>
      </c>
      <c r="T102" s="103">
        <v>32722.639999999999</v>
      </c>
      <c r="U102" s="103">
        <v>33705.360000000001</v>
      </c>
      <c r="V102" s="103">
        <v>33705.360000000001</v>
      </c>
      <c r="W102" s="103">
        <v>34688.089999999997</v>
      </c>
      <c r="X102" s="103">
        <v>34688.089999999997</v>
      </c>
      <c r="Y102" s="103">
        <v>35670.86</v>
      </c>
      <c r="Z102" s="103">
        <v>35670.86</v>
      </c>
      <c r="AA102" s="103">
        <v>36653.589999999997</v>
      </c>
      <c r="AB102" s="103">
        <v>36653.589999999997</v>
      </c>
      <c r="AC102" s="103">
        <v>36653.589999999997</v>
      </c>
      <c r="AD102" s="103">
        <v>36653.589999999997</v>
      </c>
      <c r="AE102" s="103">
        <v>36653.589999999997</v>
      </c>
      <c r="AF102" s="103">
        <v>36653.589999999997</v>
      </c>
      <c r="AG102" s="103">
        <v>36653.589999999997</v>
      </c>
      <c r="AH102" s="103">
        <v>36653.589999999997</v>
      </c>
      <c r="AI102" s="103">
        <v>36653.589999999997</v>
      </c>
      <c r="AJ102" s="103">
        <v>36653.589999999997</v>
      </c>
      <c r="AK102" s="103">
        <v>36653.589999999997</v>
      </c>
      <c r="AL102" s="103">
        <v>36653.589999999997</v>
      </c>
      <c r="AM102" s="103">
        <v>36653.589999999997</v>
      </c>
      <c r="AN102" s="103">
        <v>36653.589999999997</v>
      </c>
      <c r="AO102" s="103">
        <v>36653.589999999997</v>
      </c>
      <c r="AP102" s="103">
        <v>36653.589999999997</v>
      </c>
      <c r="AQ102" s="103">
        <v>36653.589999999997</v>
      </c>
      <c r="AR102" s="103">
        <v>36653.589999999997</v>
      </c>
      <c r="AS102" s="103">
        <v>36653.589999999997</v>
      </c>
      <c r="AT102" s="103">
        <v>36653.589999999997</v>
      </c>
      <c r="AU102" s="103">
        <v>36653.589999999997</v>
      </c>
    </row>
    <row r="103" spans="1:47" ht="13.5" thickBot="1" x14ac:dyDescent="0.25">
      <c r="A103" s="179" t="s">
        <v>427</v>
      </c>
      <c r="B103" s="103">
        <v>26277.61</v>
      </c>
      <c r="C103" s="103">
        <v>26277.61</v>
      </c>
      <c r="D103" s="103">
        <v>27648.9</v>
      </c>
      <c r="E103" s="103">
        <v>27648.9</v>
      </c>
      <c r="F103" s="103">
        <v>29020.15</v>
      </c>
      <c r="G103" s="103">
        <v>29020.15</v>
      </c>
      <c r="H103" s="103">
        <v>30391.42</v>
      </c>
      <c r="I103" s="103">
        <v>30391.42</v>
      </c>
      <c r="J103" s="103">
        <v>31762.7</v>
      </c>
      <c r="K103" s="103">
        <v>31762.7</v>
      </c>
      <c r="L103" s="103">
        <v>33133.94</v>
      </c>
      <c r="M103" s="103">
        <v>33133.94</v>
      </c>
      <c r="N103" s="103">
        <v>34505.22</v>
      </c>
      <c r="O103" s="103">
        <v>34505.22</v>
      </c>
      <c r="P103" s="103">
        <v>35876.46</v>
      </c>
      <c r="Q103" s="103">
        <v>35876.46</v>
      </c>
      <c r="R103" s="103">
        <v>37247.74</v>
      </c>
      <c r="S103" s="103">
        <v>37247.74</v>
      </c>
      <c r="T103" s="103">
        <v>38618.99</v>
      </c>
      <c r="U103" s="103">
        <v>38618.99</v>
      </c>
      <c r="V103" s="103">
        <v>39990.28</v>
      </c>
      <c r="W103" s="103">
        <v>39990.28</v>
      </c>
      <c r="X103" s="103">
        <v>41361.56</v>
      </c>
      <c r="Y103" s="103">
        <v>41361.56</v>
      </c>
      <c r="Z103" s="103">
        <v>41361.56</v>
      </c>
      <c r="AA103" s="103">
        <v>41361.56</v>
      </c>
      <c r="AB103" s="103">
        <v>41361.56</v>
      </c>
      <c r="AC103" s="103">
        <v>41361.56</v>
      </c>
      <c r="AD103" s="103">
        <v>41361.56</v>
      </c>
      <c r="AE103" s="103">
        <v>41361.56</v>
      </c>
      <c r="AF103" s="103">
        <v>41361.56</v>
      </c>
      <c r="AG103" s="103">
        <v>41361.56</v>
      </c>
      <c r="AH103" s="103">
        <v>41361.56</v>
      </c>
      <c r="AI103" s="103">
        <v>41361.56</v>
      </c>
      <c r="AJ103" s="103">
        <v>41361.56</v>
      </c>
      <c r="AK103" s="103">
        <v>41361.56</v>
      </c>
      <c r="AL103" s="103">
        <v>41361.56</v>
      </c>
      <c r="AM103" s="103">
        <v>41361.56</v>
      </c>
      <c r="AN103" s="103">
        <v>41361.56</v>
      </c>
      <c r="AO103" s="103">
        <v>41361.56</v>
      </c>
      <c r="AP103" s="103">
        <v>41361.56</v>
      </c>
      <c r="AQ103" s="103">
        <v>41361.56</v>
      </c>
      <c r="AR103" s="103">
        <v>41361.56</v>
      </c>
      <c r="AS103" s="103">
        <v>41361.56</v>
      </c>
      <c r="AT103" s="103">
        <v>41361.56</v>
      </c>
      <c r="AU103" s="103">
        <v>41361.56</v>
      </c>
    </row>
    <row r="104" spans="1:47" ht="13.5" thickBot="1" x14ac:dyDescent="0.25">
      <c r="A104" s="179" t="s">
        <v>428</v>
      </c>
      <c r="B104" s="103">
        <v>26643.32</v>
      </c>
      <c r="C104" s="103">
        <v>27283.26</v>
      </c>
      <c r="D104" s="103">
        <v>27283.26</v>
      </c>
      <c r="E104" s="103">
        <v>28265.98</v>
      </c>
      <c r="F104" s="103">
        <v>28265.98</v>
      </c>
      <c r="G104" s="103">
        <v>29248.73</v>
      </c>
      <c r="H104" s="103">
        <v>29248.73</v>
      </c>
      <c r="I104" s="103">
        <v>30231.46</v>
      </c>
      <c r="J104" s="103">
        <v>30231.46</v>
      </c>
      <c r="K104" s="103">
        <v>31214.21</v>
      </c>
      <c r="L104" s="103">
        <v>31214.21</v>
      </c>
      <c r="M104" s="103">
        <v>32196.93</v>
      </c>
      <c r="N104" s="103">
        <v>32196.93</v>
      </c>
      <c r="O104" s="103">
        <v>33179.71</v>
      </c>
      <c r="P104" s="103">
        <v>33179.71</v>
      </c>
      <c r="Q104" s="103">
        <v>34162.43</v>
      </c>
      <c r="R104" s="103">
        <v>34162.43</v>
      </c>
      <c r="S104" s="103">
        <v>35145.15</v>
      </c>
      <c r="T104" s="103">
        <v>35145.15</v>
      </c>
      <c r="U104" s="103">
        <v>36127.879999999997</v>
      </c>
      <c r="V104" s="103">
        <v>36127.879999999997</v>
      </c>
      <c r="W104" s="103">
        <v>37110.65</v>
      </c>
      <c r="X104" s="103">
        <v>37110.65</v>
      </c>
      <c r="Y104" s="103">
        <v>38093.379999999997</v>
      </c>
      <c r="Z104" s="103">
        <v>38093.379999999997</v>
      </c>
      <c r="AA104" s="103">
        <v>39076.129999999997</v>
      </c>
      <c r="AB104" s="103">
        <v>39076.129999999997</v>
      </c>
      <c r="AC104" s="103">
        <v>39076.129999999997</v>
      </c>
      <c r="AD104" s="103">
        <v>39076.129999999997</v>
      </c>
      <c r="AE104" s="103">
        <v>39076.129999999997</v>
      </c>
      <c r="AF104" s="103">
        <v>39076.129999999997</v>
      </c>
      <c r="AG104" s="103">
        <v>39076.129999999997</v>
      </c>
      <c r="AH104" s="103">
        <v>39076.129999999997</v>
      </c>
      <c r="AI104" s="103">
        <v>39076.129999999997</v>
      </c>
      <c r="AJ104" s="103">
        <v>39076.129999999997</v>
      </c>
      <c r="AK104" s="103">
        <v>39076.129999999997</v>
      </c>
      <c r="AL104" s="103">
        <v>39076.129999999997</v>
      </c>
      <c r="AM104" s="103">
        <v>39076.129999999997</v>
      </c>
      <c r="AN104" s="103">
        <v>39076.129999999997</v>
      </c>
      <c r="AO104" s="103">
        <v>39076.129999999997</v>
      </c>
      <c r="AP104" s="103">
        <v>39076.129999999997</v>
      </c>
      <c r="AQ104" s="103">
        <v>39076.129999999997</v>
      </c>
      <c r="AR104" s="103">
        <v>39076.129999999997</v>
      </c>
      <c r="AS104" s="103">
        <v>39076.129999999997</v>
      </c>
      <c r="AT104" s="103">
        <v>39076.129999999997</v>
      </c>
      <c r="AU104" s="103">
        <v>39076.129999999997</v>
      </c>
    </row>
    <row r="105" spans="1:47" ht="13.5" thickBot="1" x14ac:dyDescent="0.25">
      <c r="A105" s="179" t="s">
        <v>429</v>
      </c>
      <c r="B105" s="103">
        <v>27420.3</v>
      </c>
      <c r="C105" s="103">
        <v>28060.21</v>
      </c>
      <c r="D105" s="103">
        <v>28060.21</v>
      </c>
      <c r="E105" s="103">
        <v>29042.959999999999</v>
      </c>
      <c r="F105" s="103">
        <v>29042.959999999999</v>
      </c>
      <c r="G105" s="103">
        <v>30025.71</v>
      </c>
      <c r="H105" s="103">
        <v>30025.71</v>
      </c>
      <c r="I105" s="103">
        <v>31008.43</v>
      </c>
      <c r="J105" s="103">
        <v>31008.43</v>
      </c>
      <c r="K105" s="103">
        <v>31991.18</v>
      </c>
      <c r="L105" s="103">
        <v>31991.18</v>
      </c>
      <c r="M105" s="103">
        <v>32973.9</v>
      </c>
      <c r="N105" s="103">
        <v>32973.9</v>
      </c>
      <c r="O105" s="103">
        <v>33956.65</v>
      </c>
      <c r="P105" s="103">
        <v>33956.65</v>
      </c>
      <c r="Q105" s="103">
        <v>34939.379999999997</v>
      </c>
      <c r="R105" s="103">
        <v>34939.379999999997</v>
      </c>
      <c r="S105" s="103">
        <v>35922.15</v>
      </c>
      <c r="T105" s="103">
        <v>35922.15</v>
      </c>
      <c r="U105" s="103">
        <v>36904.9</v>
      </c>
      <c r="V105" s="103">
        <v>36904.9</v>
      </c>
      <c r="W105" s="103">
        <v>37887.599999999999</v>
      </c>
      <c r="X105" s="103">
        <v>37887.599999999999</v>
      </c>
      <c r="Y105" s="103">
        <v>38870.35</v>
      </c>
      <c r="Z105" s="103">
        <v>38870.35</v>
      </c>
      <c r="AA105" s="103">
        <v>39853.1</v>
      </c>
      <c r="AB105" s="103">
        <v>39853.1</v>
      </c>
      <c r="AC105" s="103">
        <v>39853.1</v>
      </c>
      <c r="AD105" s="103">
        <v>39853.1</v>
      </c>
      <c r="AE105" s="103">
        <v>39853.1</v>
      </c>
      <c r="AF105" s="103">
        <v>39853.1</v>
      </c>
      <c r="AG105" s="103">
        <v>39853.1</v>
      </c>
      <c r="AH105" s="103">
        <v>39853.1</v>
      </c>
      <c r="AI105" s="103">
        <v>39853.1</v>
      </c>
      <c r="AJ105" s="103">
        <v>39853.1</v>
      </c>
      <c r="AK105" s="103">
        <v>39853.1</v>
      </c>
      <c r="AL105" s="103">
        <v>39853.1</v>
      </c>
      <c r="AM105" s="103">
        <v>39853.1</v>
      </c>
      <c r="AN105" s="103">
        <v>39853.1</v>
      </c>
      <c r="AO105" s="103">
        <v>39853.1</v>
      </c>
      <c r="AP105" s="103">
        <v>39853.1</v>
      </c>
      <c r="AQ105" s="103">
        <v>39853.1</v>
      </c>
      <c r="AR105" s="103">
        <v>39853.1</v>
      </c>
      <c r="AS105" s="103">
        <v>39853.1</v>
      </c>
      <c r="AT105" s="103">
        <v>39853.1</v>
      </c>
      <c r="AU105" s="103">
        <v>39853.1</v>
      </c>
    </row>
    <row r="106" spans="1:47" ht="13.5" thickBot="1" x14ac:dyDescent="0.25">
      <c r="A106" s="179" t="s">
        <v>439</v>
      </c>
      <c r="B106" s="103">
        <v>27420.3</v>
      </c>
      <c r="C106" s="103">
        <v>28060.21</v>
      </c>
      <c r="D106" s="103">
        <v>28060.21</v>
      </c>
      <c r="E106" s="103">
        <v>29180.07</v>
      </c>
      <c r="F106" s="103">
        <v>29180.07</v>
      </c>
      <c r="G106" s="103">
        <v>30299.9</v>
      </c>
      <c r="H106" s="103">
        <v>30299.9</v>
      </c>
      <c r="I106" s="103">
        <v>31419.759999999998</v>
      </c>
      <c r="J106" s="103">
        <v>31419.759999999998</v>
      </c>
      <c r="K106" s="103">
        <v>32539.59</v>
      </c>
      <c r="L106" s="103">
        <v>32539.59</v>
      </c>
      <c r="M106" s="103">
        <v>33659.449999999997</v>
      </c>
      <c r="N106" s="103">
        <v>33659.449999999997</v>
      </c>
      <c r="O106" s="103">
        <v>34779.29</v>
      </c>
      <c r="P106" s="103">
        <v>34779.29</v>
      </c>
      <c r="Q106" s="103">
        <v>35899.15</v>
      </c>
      <c r="R106" s="103">
        <v>35899.15</v>
      </c>
      <c r="S106" s="103">
        <v>37019.01</v>
      </c>
      <c r="T106" s="103">
        <v>37019.01</v>
      </c>
      <c r="U106" s="103">
        <v>38138.82</v>
      </c>
      <c r="V106" s="103">
        <v>38138.82</v>
      </c>
      <c r="W106" s="103">
        <v>39258.699999999997</v>
      </c>
      <c r="X106" s="103">
        <v>39258.699999999997</v>
      </c>
      <c r="Y106" s="103">
        <v>40378.53</v>
      </c>
      <c r="Z106" s="103">
        <v>40378.53</v>
      </c>
      <c r="AA106" s="103">
        <v>40378.53</v>
      </c>
      <c r="AB106" s="103">
        <v>40378.53</v>
      </c>
      <c r="AC106" s="103">
        <v>40378.53</v>
      </c>
      <c r="AD106" s="103">
        <v>40378.53</v>
      </c>
      <c r="AE106" s="103">
        <v>40378.53</v>
      </c>
      <c r="AF106" s="103">
        <v>40378.53</v>
      </c>
      <c r="AG106" s="103">
        <v>40378.53</v>
      </c>
      <c r="AH106" s="103">
        <v>40378.53</v>
      </c>
      <c r="AI106" s="103">
        <v>40378.53</v>
      </c>
      <c r="AJ106" s="103">
        <v>40378.53</v>
      </c>
      <c r="AK106" s="103">
        <v>40378.53</v>
      </c>
      <c r="AL106" s="103">
        <v>40378.53</v>
      </c>
      <c r="AM106" s="103">
        <v>40378.53</v>
      </c>
      <c r="AN106" s="103">
        <v>40378.53</v>
      </c>
      <c r="AO106" s="103">
        <v>40378.53</v>
      </c>
      <c r="AP106" s="103">
        <v>40378.53</v>
      </c>
      <c r="AQ106" s="103">
        <v>40378.53</v>
      </c>
      <c r="AR106" s="103">
        <v>40378.53</v>
      </c>
      <c r="AS106" s="103">
        <v>40378.53</v>
      </c>
      <c r="AT106" s="103">
        <v>40378.53</v>
      </c>
      <c r="AU106" s="103">
        <v>40378.53</v>
      </c>
    </row>
    <row r="107" spans="1:47" ht="13.5" thickBot="1" x14ac:dyDescent="0.25">
      <c r="A107" s="179" t="s">
        <v>442</v>
      </c>
      <c r="B107" s="103">
        <v>29400.99</v>
      </c>
      <c r="C107" s="103">
        <v>30040.93</v>
      </c>
      <c r="D107" s="103">
        <v>30040.93</v>
      </c>
      <c r="E107" s="103">
        <v>31023.68</v>
      </c>
      <c r="F107" s="103">
        <v>31023.68</v>
      </c>
      <c r="G107" s="103">
        <v>32006.400000000001</v>
      </c>
      <c r="H107" s="103">
        <v>32006.400000000001</v>
      </c>
      <c r="I107" s="103">
        <v>32989.120000000003</v>
      </c>
      <c r="J107" s="103">
        <v>32989.120000000003</v>
      </c>
      <c r="K107" s="103">
        <v>33971.85</v>
      </c>
      <c r="L107" s="103">
        <v>33971.85</v>
      </c>
      <c r="M107" s="103">
        <v>34954.6</v>
      </c>
      <c r="N107" s="103">
        <v>34954.6</v>
      </c>
      <c r="O107" s="103">
        <v>35937.35</v>
      </c>
      <c r="P107" s="103">
        <v>35937.35</v>
      </c>
      <c r="Q107" s="103">
        <v>36920.07</v>
      </c>
      <c r="R107" s="103">
        <v>36920.07</v>
      </c>
      <c r="S107" s="103">
        <v>37902.769999999997</v>
      </c>
      <c r="T107" s="103">
        <v>37902.769999999997</v>
      </c>
      <c r="U107" s="103">
        <v>38885.519999999997</v>
      </c>
      <c r="V107" s="103">
        <v>38885.519999999997</v>
      </c>
      <c r="W107" s="103">
        <v>39868.269999999997</v>
      </c>
      <c r="X107" s="103">
        <v>39868.269999999997</v>
      </c>
      <c r="Y107" s="103">
        <v>40851.019999999997</v>
      </c>
      <c r="Z107" s="103">
        <v>40851.019999999997</v>
      </c>
      <c r="AA107" s="103">
        <v>40851.019999999997</v>
      </c>
      <c r="AB107" s="103">
        <v>40851.019999999997</v>
      </c>
      <c r="AC107" s="103">
        <v>40851.019999999997</v>
      </c>
      <c r="AD107" s="103">
        <v>40851.019999999997</v>
      </c>
      <c r="AE107" s="103">
        <v>40851.019999999997</v>
      </c>
      <c r="AF107" s="103">
        <v>40851.019999999997</v>
      </c>
      <c r="AG107" s="103">
        <v>40851.019999999997</v>
      </c>
      <c r="AH107" s="103">
        <v>40851.019999999997</v>
      </c>
      <c r="AI107" s="103">
        <v>40851.019999999997</v>
      </c>
      <c r="AJ107" s="103">
        <v>40851.019999999997</v>
      </c>
      <c r="AK107" s="103">
        <v>40851.019999999997</v>
      </c>
      <c r="AL107" s="103">
        <v>40851.019999999997</v>
      </c>
      <c r="AM107" s="103">
        <v>40851.019999999997</v>
      </c>
      <c r="AN107" s="103">
        <v>40851.019999999997</v>
      </c>
      <c r="AO107" s="103">
        <v>40851.019999999997</v>
      </c>
      <c r="AP107" s="103">
        <v>40851.019999999997</v>
      </c>
      <c r="AQ107" s="103">
        <v>40851.019999999997</v>
      </c>
      <c r="AR107" s="103">
        <v>40851.019999999997</v>
      </c>
      <c r="AS107" s="103">
        <v>40851.019999999997</v>
      </c>
      <c r="AT107" s="103">
        <v>40851.019999999997</v>
      </c>
      <c r="AU107" s="103">
        <v>40851.019999999997</v>
      </c>
    </row>
    <row r="108" spans="1:47" ht="13.5" thickBot="1" x14ac:dyDescent="0.25">
      <c r="A108" s="179" t="s">
        <v>437</v>
      </c>
      <c r="B108" s="103">
        <v>29705.73</v>
      </c>
      <c r="C108" s="103">
        <v>29705.73</v>
      </c>
      <c r="D108" s="103">
        <v>31077</v>
      </c>
      <c r="E108" s="103">
        <v>31077</v>
      </c>
      <c r="F108" s="103">
        <v>32448.27</v>
      </c>
      <c r="G108" s="103">
        <v>32448.27</v>
      </c>
      <c r="H108" s="103">
        <v>33819.519999999997</v>
      </c>
      <c r="I108" s="103">
        <v>33819.519999999997</v>
      </c>
      <c r="J108" s="103">
        <v>35190.79</v>
      </c>
      <c r="K108" s="103">
        <v>35190.79</v>
      </c>
      <c r="L108" s="103">
        <v>36562.089999999997</v>
      </c>
      <c r="M108" s="103">
        <v>36562.089999999997</v>
      </c>
      <c r="N108" s="103">
        <v>37933.31</v>
      </c>
      <c r="O108" s="103">
        <v>37933.31</v>
      </c>
      <c r="P108" s="103">
        <v>39304.61</v>
      </c>
      <c r="Q108" s="103">
        <v>39304.61</v>
      </c>
      <c r="R108" s="103">
        <v>40675.86</v>
      </c>
      <c r="S108" s="103">
        <v>40675.86</v>
      </c>
      <c r="T108" s="103">
        <v>42047.13</v>
      </c>
      <c r="U108" s="103">
        <v>42047.13</v>
      </c>
      <c r="V108" s="103">
        <v>43418.38</v>
      </c>
      <c r="W108" s="103">
        <v>43418.38</v>
      </c>
      <c r="X108" s="103">
        <v>44789.67</v>
      </c>
      <c r="Y108" s="103">
        <v>44789.67</v>
      </c>
      <c r="Z108" s="103">
        <v>44789.67</v>
      </c>
      <c r="AA108" s="103">
        <v>44789.67</v>
      </c>
      <c r="AB108" s="103">
        <v>44789.67</v>
      </c>
      <c r="AC108" s="103">
        <v>44789.67</v>
      </c>
      <c r="AD108" s="103">
        <v>44789.67</v>
      </c>
      <c r="AE108" s="103">
        <v>44789.67</v>
      </c>
      <c r="AF108" s="103">
        <v>44789.67</v>
      </c>
      <c r="AG108" s="103">
        <v>44789.67</v>
      </c>
      <c r="AH108" s="103">
        <v>44789.67</v>
      </c>
      <c r="AI108" s="103">
        <v>44789.67</v>
      </c>
      <c r="AJ108" s="103">
        <v>44789.67</v>
      </c>
      <c r="AK108" s="103">
        <v>44789.67</v>
      </c>
      <c r="AL108" s="103">
        <v>44789.67</v>
      </c>
      <c r="AM108" s="103">
        <v>44789.67</v>
      </c>
      <c r="AN108" s="103">
        <v>44789.67</v>
      </c>
      <c r="AO108" s="103">
        <v>44789.67</v>
      </c>
      <c r="AP108" s="103">
        <v>44789.67</v>
      </c>
      <c r="AQ108" s="103">
        <v>44789.67</v>
      </c>
      <c r="AR108" s="103">
        <v>44789.67</v>
      </c>
      <c r="AS108" s="103">
        <v>44789.67</v>
      </c>
      <c r="AT108" s="103">
        <v>44789.67</v>
      </c>
      <c r="AU108" s="103">
        <v>44789.67</v>
      </c>
    </row>
    <row r="109" spans="1:47" ht="13.5" thickBot="1" x14ac:dyDescent="0.25">
      <c r="A109" s="179" t="s">
        <v>438</v>
      </c>
      <c r="B109" s="103">
        <v>30619.88</v>
      </c>
      <c r="C109" s="103">
        <v>31259.82</v>
      </c>
      <c r="D109" s="103">
        <v>31259.82</v>
      </c>
      <c r="E109" s="103">
        <v>32379.65</v>
      </c>
      <c r="F109" s="103">
        <v>32379.65</v>
      </c>
      <c r="G109" s="103">
        <v>33499.49</v>
      </c>
      <c r="H109" s="103">
        <v>33499.49</v>
      </c>
      <c r="I109" s="103">
        <v>34619.370000000003</v>
      </c>
      <c r="J109" s="103">
        <v>34619.370000000003</v>
      </c>
      <c r="K109" s="103">
        <v>35739.18</v>
      </c>
      <c r="L109" s="103">
        <v>35739.18</v>
      </c>
      <c r="M109" s="103">
        <v>36859.040000000001</v>
      </c>
      <c r="N109" s="103">
        <v>36859.040000000001</v>
      </c>
      <c r="O109" s="103">
        <v>37978.870000000003</v>
      </c>
      <c r="P109" s="103">
        <v>37978.870000000003</v>
      </c>
      <c r="Q109" s="103">
        <v>39098.730000000003</v>
      </c>
      <c r="R109" s="103">
        <v>39098.730000000003</v>
      </c>
      <c r="S109" s="103">
        <v>40218.57</v>
      </c>
      <c r="T109" s="103">
        <v>40218.57</v>
      </c>
      <c r="U109" s="103">
        <v>41338.43</v>
      </c>
      <c r="V109" s="103">
        <v>41338.43</v>
      </c>
      <c r="W109" s="103">
        <v>42458.26</v>
      </c>
      <c r="X109" s="103">
        <v>42458.26</v>
      </c>
      <c r="Y109" s="103">
        <v>42458.26</v>
      </c>
      <c r="Z109" s="103">
        <v>42458.26</v>
      </c>
      <c r="AA109" s="103">
        <v>42458.26</v>
      </c>
      <c r="AB109" s="103">
        <v>42458.26</v>
      </c>
      <c r="AC109" s="103">
        <v>42458.26</v>
      </c>
      <c r="AD109" s="103">
        <v>42458.26</v>
      </c>
      <c r="AE109" s="103">
        <v>42458.26</v>
      </c>
      <c r="AF109" s="103">
        <v>42458.26</v>
      </c>
      <c r="AG109" s="103">
        <v>42458.26</v>
      </c>
      <c r="AH109" s="103">
        <v>42458.26</v>
      </c>
      <c r="AI109" s="103">
        <v>42458.26</v>
      </c>
      <c r="AJ109" s="103">
        <v>42458.26</v>
      </c>
      <c r="AK109" s="103">
        <v>42458.26</v>
      </c>
      <c r="AL109" s="103">
        <v>42458.26</v>
      </c>
      <c r="AM109" s="103">
        <v>42458.26</v>
      </c>
      <c r="AN109" s="103">
        <v>42458.26</v>
      </c>
      <c r="AO109" s="103">
        <v>42458.26</v>
      </c>
      <c r="AP109" s="103">
        <v>42458.26</v>
      </c>
      <c r="AQ109" s="103">
        <v>42458.26</v>
      </c>
      <c r="AR109" s="103">
        <v>42458.26</v>
      </c>
      <c r="AS109" s="103">
        <v>42458.26</v>
      </c>
      <c r="AT109" s="103">
        <v>42458.26</v>
      </c>
      <c r="AU109" s="103">
        <v>42458.26</v>
      </c>
    </row>
    <row r="110" spans="1:47" ht="13.5" thickBot="1" x14ac:dyDescent="0.25">
      <c r="A110" s="179" t="s">
        <v>443</v>
      </c>
      <c r="B110" s="103">
        <v>32082.55</v>
      </c>
      <c r="C110" s="103">
        <v>32082.55</v>
      </c>
      <c r="D110" s="103">
        <v>33453.800000000003</v>
      </c>
      <c r="E110" s="103">
        <v>33453.800000000003</v>
      </c>
      <c r="F110" s="103">
        <v>34825.1</v>
      </c>
      <c r="G110" s="103">
        <v>34825.1</v>
      </c>
      <c r="H110" s="103">
        <v>36196.370000000003</v>
      </c>
      <c r="I110" s="103">
        <v>36196.370000000003</v>
      </c>
      <c r="J110" s="103">
        <v>37567.620000000003</v>
      </c>
      <c r="K110" s="103">
        <v>37567.620000000003</v>
      </c>
      <c r="L110" s="103">
        <v>38938.89</v>
      </c>
      <c r="M110" s="103">
        <v>38938.89</v>
      </c>
      <c r="N110" s="103">
        <v>40310.14</v>
      </c>
      <c r="O110" s="103">
        <v>40310.14</v>
      </c>
      <c r="P110" s="103">
        <v>41681.410000000003</v>
      </c>
      <c r="Q110" s="103">
        <v>41681.410000000003</v>
      </c>
      <c r="R110" s="103">
        <v>43052.66</v>
      </c>
      <c r="S110" s="103">
        <v>43052.66</v>
      </c>
      <c r="T110" s="103">
        <v>44423.96</v>
      </c>
      <c r="U110" s="103">
        <v>44423.96</v>
      </c>
      <c r="V110" s="103">
        <v>45795.18</v>
      </c>
      <c r="W110" s="103">
        <v>45795.18</v>
      </c>
      <c r="X110" s="103">
        <v>47166.48</v>
      </c>
      <c r="Y110" s="103">
        <v>47166.48</v>
      </c>
      <c r="Z110" s="103">
        <v>48537.75</v>
      </c>
      <c r="AA110" s="103">
        <v>48537.75</v>
      </c>
      <c r="AB110" s="103">
        <v>49909</v>
      </c>
      <c r="AC110" s="103">
        <v>49909</v>
      </c>
      <c r="AD110" s="103">
        <v>51280.27</v>
      </c>
      <c r="AE110" s="103">
        <v>51280.27</v>
      </c>
      <c r="AF110" s="103">
        <v>51280.27</v>
      </c>
      <c r="AG110" s="103">
        <v>51280.27</v>
      </c>
      <c r="AH110" s="103">
        <v>51280.27</v>
      </c>
      <c r="AI110" s="103">
        <v>51280.27</v>
      </c>
      <c r="AJ110" s="103">
        <v>51280.27</v>
      </c>
      <c r="AK110" s="103">
        <v>51280.27</v>
      </c>
      <c r="AL110" s="103">
        <v>51280.27</v>
      </c>
      <c r="AM110" s="103">
        <v>51280.27</v>
      </c>
      <c r="AN110" s="103">
        <v>51280.27</v>
      </c>
      <c r="AO110" s="103">
        <v>51280.27</v>
      </c>
      <c r="AP110" s="103">
        <v>51280.27</v>
      </c>
      <c r="AQ110" s="103">
        <v>51280.27</v>
      </c>
      <c r="AR110" s="103">
        <v>51280.27</v>
      </c>
      <c r="AS110" s="103">
        <v>51280.27</v>
      </c>
      <c r="AT110" s="103">
        <v>51280.27</v>
      </c>
      <c r="AU110" s="103">
        <v>51280.27</v>
      </c>
    </row>
    <row r="111" spans="1:47" ht="13.5" thickBot="1" x14ac:dyDescent="0.25">
      <c r="A111" s="179" t="s">
        <v>430</v>
      </c>
      <c r="B111" s="103">
        <v>33682.31</v>
      </c>
      <c r="C111" s="103">
        <v>34367.96</v>
      </c>
      <c r="D111" s="103">
        <v>34367.96</v>
      </c>
      <c r="E111" s="103">
        <v>35739.21</v>
      </c>
      <c r="F111" s="103">
        <v>35739.21</v>
      </c>
      <c r="G111" s="103">
        <v>37110.5</v>
      </c>
      <c r="H111" s="103">
        <v>37110.5</v>
      </c>
      <c r="I111" s="103">
        <v>38481.730000000003</v>
      </c>
      <c r="J111" s="103">
        <v>38481.730000000003</v>
      </c>
      <c r="K111" s="103">
        <v>39853.019999999997</v>
      </c>
      <c r="L111" s="103">
        <v>39853.019999999997</v>
      </c>
      <c r="M111" s="103">
        <v>41224.300000000003</v>
      </c>
      <c r="N111" s="103">
        <v>41224.300000000003</v>
      </c>
      <c r="O111" s="103">
        <v>42595.54</v>
      </c>
      <c r="P111" s="103">
        <v>42595.54</v>
      </c>
      <c r="Q111" s="103">
        <v>43966.82</v>
      </c>
      <c r="R111" s="103">
        <v>43966.82</v>
      </c>
      <c r="S111" s="103">
        <v>45338.09</v>
      </c>
      <c r="T111" s="103">
        <v>45338.09</v>
      </c>
      <c r="U111" s="103">
        <v>46709.34</v>
      </c>
      <c r="V111" s="103">
        <v>46709.34</v>
      </c>
      <c r="W111" s="103">
        <v>46709.34</v>
      </c>
      <c r="X111" s="103">
        <v>46709.34</v>
      </c>
      <c r="Y111" s="103">
        <v>46709.34</v>
      </c>
      <c r="Z111" s="103">
        <v>46709.34</v>
      </c>
      <c r="AA111" s="103">
        <v>46709.34</v>
      </c>
      <c r="AB111" s="103">
        <v>46709.34</v>
      </c>
      <c r="AC111" s="103">
        <v>46709.34</v>
      </c>
      <c r="AD111" s="103">
        <v>46709.34</v>
      </c>
      <c r="AE111" s="103">
        <v>46709.34</v>
      </c>
      <c r="AF111" s="103">
        <v>46709.34</v>
      </c>
      <c r="AG111" s="103">
        <v>46709.34</v>
      </c>
      <c r="AH111" s="103">
        <v>46709.34</v>
      </c>
      <c r="AI111" s="103">
        <v>46709.34</v>
      </c>
      <c r="AJ111" s="103">
        <v>46709.34</v>
      </c>
      <c r="AK111" s="103">
        <v>46709.34</v>
      </c>
      <c r="AL111" s="103">
        <v>46709.34</v>
      </c>
      <c r="AM111" s="103">
        <v>46709.34</v>
      </c>
      <c r="AN111" s="103">
        <v>46709.34</v>
      </c>
      <c r="AO111" s="103">
        <v>46709.34</v>
      </c>
      <c r="AP111" s="103">
        <v>46709.34</v>
      </c>
      <c r="AQ111" s="103">
        <v>46709.34</v>
      </c>
      <c r="AR111" s="103">
        <v>46709.34</v>
      </c>
      <c r="AS111" s="103">
        <v>46709.34</v>
      </c>
      <c r="AT111" s="103">
        <v>46709.34</v>
      </c>
      <c r="AU111" s="103">
        <v>46709.34</v>
      </c>
    </row>
    <row r="112" spans="1:47" ht="13.5" thickBot="1" x14ac:dyDescent="0.25">
      <c r="A112" s="179" t="s">
        <v>436</v>
      </c>
      <c r="B112" s="103">
        <v>33910.870000000003</v>
      </c>
      <c r="C112" s="103">
        <v>33910.870000000003</v>
      </c>
      <c r="D112" s="103">
        <v>35282.089999999997</v>
      </c>
      <c r="E112" s="103">
        <v>35282.089999999997</v>
      </c>
      <c r="F112" s="103">
        <v>36653.39</v>
      </c>
      <c r="G112" s="103">
        <v>36653.39</v>
      </c>
      <c r="H112" s="103">
        <v>38024.639999999999</v>
      </c>
      <c r="I112" s="103">
        <v>38024.639999999999</v>
      </c>
      <c r="J112" s="103">
        <v>39395.910000000003</v>
      </c>
      <c r="K112" s="103">
        <v>39395.910000000003</v>
      </c>
      <c r="L112" s="103">
        <v>40767.160000000003</v>
      </c>
      <c r="M112" s="103">
        <v>40767.160000000003</v>
      </c>
      <c r="N112" s="103">
        <v>42138.45</v>
      </c>
      <c r="O112" s="103">
        <v>42138.45</v>
      </c>
      <c r="P112" s="103">
        <v>43509.73</v>
      </c>
      <c r="Q112" s="103">
        <v>43509.73</v>
      </c>
      <c r="R112" s="103">
        <v>44880.97</v>
      </c>
      <c r="S112" s="103">
        <v>44880.97</v>
      </c>
      <c r="T112" s="103">
        <v>46252.25</v>
      </c>
      <c r="U112" s="103">
        <v>46252.25</v>
      </c>
      <c r="V112" s="103">
        <v>47623.519999999997</v>
      </c>
      <c r="W112" s="103">
        <v>47623.519999999997</v>
      </c>
      <c r="X112" s="103">
        <v>48994.77</v>
      </c>
      <c r="Y112" s="103">
        <v>48994.77</v>
      </c>
      <c r="Z112" s="103">
        <v>50366.04</v>
      </c>
      <c r="AA112" s="103">
        <v>50366.04</v>
      </c>
      <c r="AB112" s="103">
        <v>51710.39</v>
      </c>
      <c r="AC112" s="103">
        <v>51710.39</v>
      </c>
      <c r="AD112" s="103">
        <v>53081.64</v>
      </c>
      <c r="AE112" s="103">
        <v>53081.64</v>
      </c>
      <c r="AF112" s="103">
        <v>54452.91</v>
      </c>
      <c r="AG112" s="103">
        <v>54452.91</v>
      </c>
      <c r="AH112" s="103">
        <v>54452.91</v>
      </c>
      <c r="AI112" s="103">
        <v>54452.91</v>
      </c>
      <c r="AJ112" s="103">
        <v>54452.91</v>
      </c>
      <c r="AK112" s="103">
        <v>54452.91</v>
      </c>
      <c r="AL112" s="103">
        <v>54452.91</v>
      </c>
      <c r="AM112" s="103">
        <v>54452.91</v>
      </c>
      <c r="AN112" s="103">
        <v>54452.91</v>
      </c>
      <c r="AO112" s="103">
        <v>54452.91</v>
      </c>
      <c r="AP112" s="103">
        <v>54452.91</v>
      </c>
      <c r="AQ112" s="103">
        <v>54452.91</v>
      </c>
      <c r="AR112" s="103">
        <v>54452.91</v>
      </c>
      <c r="AS112" s="103">
        <v>54452.91</v>
      </c>
      <c r="AT112" s="103">
        <v>54452.91</v>
      </c>
      <c r="AU112" s="103">
        <v>54452.91</v>
      </c>
    </row>
    <row r="113" spans="1:47" ht="13.5" thickBot="1" x14ac:dyDescent="0.25">
      <c r="A113" s="179" t="s">
        <v>435</v>
      </c>
      <c r="B113" s="103">
        <v>36196.269999999997</v>
      </c>
      <c r="C113" s="103">
        <v>36196.269999999997</v>
      </c>
      <c r="D113" s="103">
        <v>37567.54</v>
      </c>
      <c r="E113" s="103">
        <v>37567.54</v>
      </c>
      <c r="F113" s="103">
        <v>38938.82</v>
      </c>
      <c r="G113" s="103">
        <v>38938.82</v>
      </c>
      <c r="H113" s="103">
        <v>40310.07</v>
      </c>
      <c r="I113" s="103">
        <v>40310.07</v>
      </c>
      <c r="J113" s="103">
        <v>41681.339999999997</v>
      </c>
      <c r="K113" s="103">
        <v>41681.339999999997</v>
      </c>
      <c r="L113" s="103">
        <v>43052.59</v>
      </c>
      <c r="M113" s="103">
        <v>43052.59</v>
      </c>
      <c r="N113" s="103">
        <v>44423.88</v>
      </c>
      <c r="O113" s="103">
        <v>44423.88</v>
      </c>
      <c r="P113" s="103">
        <v>45795.11</v>
      </c>
      <c r="Q113" s="103">
        <v>45795.11</v>
      </c>
      <c r="R113" s="103">
        <v>47166.400000000001</v>
      </c>
      <c r="S113" s="103">
        <v>47166.400000000001</v>
      </c>
      <c r="T113" s="103">
        <v>48537.68</v>
      </c>
      <c r="U113" s="103">
        <v>48537.68</v>
      </c>
      <c r="V113" s="103">
        <v>49908.92</v>
      </c>
      <c r="W113" s="103">
        <v>49908.92</v>
      </c>
      <c r="X113" s="103">
        <v>51280.2</v>
      </c>
      <c r="Y113" s="103">
        <v>51280.2</v>
      </c>
      <c r="Z113" s="103">
        <v>51280.2</v>
      </c>
      <c r="AA113" s="103">
        <v>51280.2</v>
      </c>
      <c r="AB113" s="103">
        <v>51280.2</v>
      </c>
      <c r="AC113" s="103">
        <v>51280.2</v>
      </c>
      <c r="AD113" s="103">
        <v>51280.2</v>
      </c>
      <c r="AE113" s="103">
        <v>51280.2</v>
      </c>
      <c r="AF113" s="103">
        <v>51280.2</v>
      </c>
      <c r="AG113" s="103">
        <v>51280.2</v>
      </c>
      <c r="AH113" s="103">
        <v>51280.2</v>
      </c>
      <c r="AI113" s="103">
        <v>51280.2</v>
      </c>
      <c r="AJ113" s="103">
        <v>51280.2</v>
      </c>
      <c r="AK113" s="103">
        <v>51280.2</v>
      </c>
      <c r="AL113" s="103">
        <v>51280.2</v>
      </c>
      <c r="AM113" s="103">
        <v>51280.2</v>
      </c>
      <c r="AN113" s="103">
        <v>51280.2</v>
      </c>
      <c r="AO113" s="103">
        <v>51280.2</v>
      </c>
      <c r="AP113" s="103">
        <v>51280.2</v>
      </c>
      <c r="AQ113" s="103">
        <v>51280.2</v>
      </c>
      <c r="AR113" s="103">
        <v>51280.2</v>
      </c>
      <c r="AS113" s="103">
        <v>51280.2</v>
      </c>
      <c r="AT113" s="103">
        <v>51280.2</v>
      </c>
      <c r="AU113" s="103">
        <v>51280.2</v>
      </c>
    </row>
    <row r="114" spans="1:47" ht="13.5" thickBot="1" x14ac:dyDescent="0.25">
      <c r="A114" s="179" t="s">
        <v>434</v>
      </c>
      <c r="B114" s="103">
        <v>38024.589999999997</v>
      </c>
      <c r="C114" s="103">
        <v>38024.589999999997</v>
      </c>
      <c r="D114" s="103">
        <v>39395.86</v>
      </c>
      <c r="E114" s="103">
        <v>39395.86</v>
      </c>
      <c r="F114" s="103">
        <v>40767.11</v>
      </c>
      <c r="G114" s="103">
        <v>40767.11</v>
      </c>
      <c r="H114" s="103">
        <v>42138.400000000001</v>
      </c>
      <c r="I114" s="103">
        <v>42138.400000000001</v>
      </c>
      <c r="J114" s="103">
        <v>43509.63</v>
      </c>
      <c r="K114" s="103">
        <v>43509.63</v>
      </c>
      <c r="L114" s="103">
        <v>44880.92</v>
      </c>
      <c r="M114" s="103">
        <v>44880.92</v>
      </c>
      <c r="N114" s="103">
        <v>46252.2</v>
      </c>
      <c r="O114" s="103">
        <v>46252.2</v>
      </c>
      <c r="P114" s="103">
        <v>47623.47</v>
      </c>
      <c r="Q114" s="103">
        <v>47623.47</v>
      </c>
      <c r="R114" s="103">
        <v>48994.720000000001</v>
      </c>
      <c r="S114" s="103">
        <v>48994.720000000001</v>
      </c>
      <c r="T114" s="103">
        <v>50365.99</v>
      </c>
      <c r="U114" s="103">
        <v>50365.99</v>
      </c>
      <c r="V114" s="103">
        <v>51737.26</v>
      </c>
      <c r="W114" s="103">
        <v>51737.26</v>
      </c>
      <c r="X114" s="103">
        <v>53108.51</v>
      </c>
      <c r="Y114" s="103">
        <v>53108.51</v>
      </c>
      <c r="Z114" s="103">
        <v>53108.51</v>
      </c>
      <c r="AA114" s="103">
        <v>53108.51</v>
      </c>
      <c r="AB114" s="103">
        <v>53108.51</v>
      </c>
      <c r="AC114" s="103">
        <v>53108.51</v>
      </c>
      <c r="AD114" s="103">
        <v>53108.51</v>
      </c>
      <c r="AE114" s="103">
        <v>53108.51</v>
      </c>
      <c r="AF114" s="103">
        <v>53108.51</v>
      </c>
      <c r="AG114" s="103">
        <v>53108.51</v>
      </c>
      <c r="AH114" s="103">
        <v>53108.51</v>
      </c>
      <c r="AI114" s="103">
        <v>53108.51</v>
      </c>
      <c r="AJ114" s="103">
        <v>53108.51</v>
      </c>
      <c r="AK114" s="103">
        <v>53108.51</v>
      </c>
      <c r="AL114" s="103">
        <v>53108.51</v>
      </c>
      <c r="AM114" s="103">
        <v>53108.51</v>
      </c>
      <c r="AN114" s="103">
        <v>53108.51</v>
      </c>
      <c r="AO114" s="103">
        <v>53108.51</v>
      </c>
      <c r="AP114" s="103">
        <v>53108.51</v>
      </c>
      <c r="AQ114" s="103">
        <v>53108.51</v>
      </c>
      <c r="AR114" s="103">
        <v>53108.51</v>
      </c>
      <c r="AS114" s="103">
        <v>53108.51</v>
      </c>
      <c r="AT114" s="103">
        <v>53108.51</v>
      </c>
      <c r="AU114" s="103">
        <v>53108.51</v>
      </c>
    </row>
    <row r="115" spans="1:47" ht="13.5" thickBot="1" x14ac:dyDescent="0.25">
      <c r="A115" s="179" t="s">
        <v>433</v>
      </c>
      <c r="B115" s="103">
        <v>22301</v>
      </c>
      <c r="C115" s="103">
        <v>23306.53</v>
      </c>
      <c r="D115" s="103">
        <v>23306.53</v>
      </c>
      <c r="E115" s="103">
        <v>24037.86</v>
      </c>
      <c r="F115" s="103">
        <v>24037.86</v>
      </c>
      <c r="G115" s="103">
        <v>24769.200000000001</v>
      </c>
      <c r="H115" s="103">
        <v>24769.200000000001</v>
      </c>
      <c r="I115" s="103">
        <v>25500.58</v>
      </c>
      <c r="J115" s="103">
        <v>25500.58</v>
      </c>
      <c r="K115" s="103">
        <v>26231.919999999998</v>
      </c>
      <c r="L115" s="103">
        <v>26597.56</v>
      </c>
      <c r="M115" s="103">
        <v>27328.9</v>
      </c>
      <c r="N115" s="103">
        <v>27328.9</v>
      </c>
      <c r="O115" s="103">
        <v>28060.21</v>
      </c>
      <c r="P115" s="103">
        <v>28060.21</v>
      </c>
      <c r="Q115" s="103">
        <v>28791.57</v>
      </c>
      <c r="R115" s="103">
        <v>28791.57</v>
      </c>
      <c r="S115" s="103">
        <v>29522.9</v>
      </c>
      <c r="T115" s="103">
        <v>29522.9</v>
      </c>
      <c r="U115" s="103">
        <v>30254.240000000002</v>
      </c>
      <c r="V115" s="103">
        <v>30254.240000000002</v>
      </c>
      <c r="W115" s="103">
        <v>30985.599999999999</v>
      </c>
      <c r="X115" s="103">
        <v>30985.599999999999</v>
      </c>
      <c r="Y115" s="103">
        <v>31716.94</v>
      </c>
      <c r="Z115" s="103">
        <v>31716.94</v>
      </c>
      <c r="AA115" s="103">
        <v>32448.3</v>
      </c>
      <c r="AB115" s="103">
        <v>32448.3</v>
      </c>
      <c r="AC115" s="103">
        <v>33179.660000000003</v>
      </c>
      <c r="AD115" s="103">
        <v>33179.660000000003</v>
      </c>
      <c r="AE115" s="103">
        <v>33179.660000000003</v>
      </c>
      <c r="AF115" s="103">
        <v>33179.660000000003</v>
      </c>
      <c r="AG115" s="103">
        <v>33179.660000000003</v>
      </c>
      <c r="AH115" s="103">
        <v>33179.660000000003</v>
      </c>
      <c r="AI115" s="103">
        <v>33179.660000000003</v>
      </c>
      <c r="AJ115" s="103">
        <v>33179.660000000003</v>
      </c>
      <c r="AK115" s="103">
        <v>33179.660000000003</v>
      </c>
      <c r="AL115" s="103">
        <v>33179.660000000003</v>
      </c>
      <c r="AM115" s="103">
        <v>33179.660000000003</v>
      </c>
      <c r="AN115" s="103">
        <v>33179.660000000003</v>
      </c>
      <c r="AO115" s="103">
        <v>33179.660000000003</v>
      </c>
      <c r="AP115" s="103">
        <v>33179.660000000003</v>
      </c>
      <c r="AQ115" s="103">
        <v>33179.660000000003</v>
      </c>
      <c r="AR115" s="103">
        <v>33179.660000000003</v>
      </c>
      <c r="AS115" s="103">
        <v>33179.660000000003</v>
      </c>
      <c r="AT115" s="103">
        <v>33179.660000000003</v>
      </c>
      <c r="AU115" s="103">
        <v>33179.660000000003</v>
      </c>
    </row>
    <row r="116" spans="1:47" ht="13.5" thickBot="1" x14ac:dyDescent="0.25">
      <c r="A116" s="179" t="s">
        <v>432</v>
      </c>
      <c r="B116" s="103">
        <v>23032.28</v>
      </c>
      <c r="C116" s="103">
        <v>24037.84</v>
      </c>
      <c r="D116" s="103">
        <v>24037.84</v>
      </c>
      <c r="E116" s="103">
        <v>24769.17</v>
      </c>
      <c r="F116" s="103">
        <v>24769.17</v>
      </c>
      <c r="G116" s="103">
        <v>25500.560000000001</v>
      </c>
      <c r="H116" s="103">
        <v>25500.560000000001</v>
      </c>
      <c r="I116" s="103">
        <v>26231.89</v>
      </c>
      <c r="J116" s="103">
        <v>26231.89</v>
      </c>
      <c r="K116" s="103">
        <v>26963.23</v>
      </c>
      <c r="L116" s="103">
        <v>27328.87</v>
      </c>
      <c r="M116" s="103">
        <v>28060.18</v>
      </c>
      <c r="N116" s="103">
        <v>28060.18</v>
      </c>
      <c r="O116" s="103">
        <v>28791.54</v>
      </c>
      <c r="P116" s="103">
        <v>28791.54</v>
      </c>
      <c r="Q116" s="103">
        <v>29522.880000000001</v>
      </c>
      <c r="R116" s="103">
        <v>29522.880000000001</v>
      </c>
      <c r="S116" s="103">
        <v>30254.21</v>
      </c>
      <c r="T116" s="103">
        <v>30254.21</v>
      </c>
      <c r="U116" s="103">
        <v>30985.58</v>
      </c>
      <c r="V116" s="103">
        <v>30985.58</v>
      </c>
      <c r="W116" s="103">
        <v>31716.91</v>
      </c>
      <c r="X116" s="103">
        <v>31716.91</v>
      </c>
      <c r="Y116" s="103">
        <v>32448.27</v>
      </c>
      <c r="Z116" s="103">
        <v>32448.27</v>
      </c>
      <c r="AA116" s="103">
        <v>33179.629999999997</v>
      </c>
      <c r="AB116" s="103">
        <v>33179.629999999997</v>
      </c>
      <c r="AC116" s="103">
        <v>33910.97</v>
      </c>
      <c r="AD116" s="103">
        <v>33910.97</v>
      </c>
      <c r="AE116" s="103">
        <v>33910.97</v>
      </c>
      <c r="AF116" s="103">
        <v>33910.97</v>
      </c>
      <c r="AG116" s="103">
        <v>33910.97</v>
      </c>
      <c r="AH116" s="103">
        <v>33910.97</v>
      </c>
      <c r="AI116" s="103">
        <v>33910.97</v>
      </c>
      <c r="AJ116" s="103">
        <v>33910.97</v>
      </c>
      <c r="AK116" s="103">
        <v>33910.97</v>
      </c>
      <c r="AL116" s="103">
        <v>33910.97</v>
      </c>
      <c r="AM116" s="103">
        <v>33910.97</v>
      </c>
      <c r="AN116" s="103">
        <v>33910.97</v>
      </c>
      <c r="AO116" s="103">
        <v>33910.97</v>
      </c>
      <c r="AP116" s="103">
        <v>33910.97</v>
      </c>
      <c r="AQ116" s="103">
        <v>33910.97</v>
      </c>
      <c r="AR116" s="103">
        <v>33910.97</v>
      </c>
      <c r="AS116" s="103">
        <v>33910.97</v>
      </c>
      <c r="AT116" s="103">
        <v>33910.97</v>
      </c>
      <c r="AU116" s="103">
        <v>33910.97</v>
      </c>
    </row>
    <row r="117" spans="1:47" ht="13.5" thickBot="1" x14ac:dyDescent="0.25">
      <c r="A117" s="179" t="s">
        <v>431</v>
      </c>
      <c r="B117" s="103">
        <v>34662.03</v>
      </c>
      <c r="C117" s="103">
        <v>34662.03</v>
      </c>
      <c r="D117" s="103">
        <v>36026.61</v>
      </c>
      <c r="E117" s="103">
        <v>36026.61</v>
      </c>
      <c r="F117" s="103">
        <v>37391.17</v>
      </c>
      <c r="G117" s="103">
        <v>37391.17</v>
      </c>
      <c r="H117" s="103">
        <v>38755.72</v>
      </c>
      <c r="I117" s="103">
        <v>38755.72</v>
      </c>
      <c r="J117" s="103">
        <v>40120.33</v>
      </c>
      <c r="K117" s="103">
        <v>40120.33</v>
      </c>
      <c r="L117" s="103">
        <v>41484.879999999997</v>
      </c>
      <c r="M117" s="103">
        <v>41484.879999999997</v>
      </c>
      <c r="N117" s="103">
        <v>42849.440000000002</v>
      </c>
      <c r="O117" s="103">
        <v>42849.440000000002</v>
      </c>
      <c r="P117" s="103">
        <v>44213.99</v>
      </c>
      <c r="Q117" s="103">
        <v>44213.99</v>
      </c>
      <c r="R117" s="103">
        <v>45578.57</v>
      </c>
      <c r="S117" s="103">
        <v>45578.57</v>
      </c>
      <c r="T117" s="103">
        <v>46943.15</v>
      </c>
      <c r="U117" s="103">
        <v>46943.15</v>
      </c>
      <c r="V117" s="103">
        <v>48307.71</v>
      </c>
      <c r="W117" s="103">
        <v>48307.71</v>
      </c>
      <c r="X117" s="103">
        <v>49672.26</v>
      </c>
      <c r="Y117" s="103">
        <v>49672.26</v>
      </c>
      <c r="Z117" s="103">
        <v>49672.26</v>
      </c>
      <c r="AA117" s="103">
        <v>49672.26</v>
      </c>
      <c r="AB117" s="103">
        <v>49672.26</v>
      </c>
      <c r="AC117" s="103">
        <v>49672.26</v>
      </c>
      <c r="AD117" s="103">
        <v>49672.26</v>
      </c>
      <c r="AE117" s="103">
        <v>49672.26</v>
      </c>
      <c r="AF117" s="103">
        <v>49672.26</v>
      </c>
      <c r="AG117" s="103">
        <v>49672.26</v>
      </c>
      <c r="AH117" s="103">
        <v>49672.26</v>
      </c>
      <c r="AI117" s="103">
        <v>49672.26</v>
      </c>
      <c r="AJ117" s="103">
        <v>49672.26</v>
      </c>
      <c r="AK117" s="103">
        <v>49672.26</v>
      </c>
      <c r="AL117" s="103">
        <v>49672.26</v>
      </c>
      <c r="AM117" s="103">
        <v>49672.26</v>
      </c>
      <c r="AN117" s="103">
        <v>49672.26</v>
      </c>
      <c r="AO117" s="103">
        <v>49672.26</v>
      </c>
      <c r="AP117" s="103">
        <v>49672.26</v>
      </c>
      <c r="AQ117" s="103">
        <v>49672.26</v>
      </c>
      <c r="AR117" s="103">
        <v>49672.26</v>
      </c>
      <c r="AS117" s="103">
        <v>49672.26</v>
      </c>
      <c r="AT117" s="103">
        <v>49672.26</v>
      </c>
      <c r="AU117" s="103">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workbookViewId="0">
      <selection activeCell="I26" sqref="I26"/>
    </sheetView>
  </sheetViews>
  <sheetFormatPr defaultColWidth="9.140625" defaultRowHeight="12.75" x14ac:dyDescent="0.2"/>
  <cols>
    <col min="1" max="1" width="5.140625" style="104" bestFit="1" customWidth="1"/>
    <col min="2" max="19" width="7.85546875" style="104" bestFit="1" customWidth="1"/>
    <col min="20" max="16384" width="9.140625" style="104"/>
  </cols>
  <sheetData>
    <row r="1" spans="1:19" ht="13.5" thickBot="1" x14ac:dyDescent="0.25">
      <c r="A1" s="257" t="s">
        <v>132</v>
      </c>
      <c r="B1" s="266">
        <v>4</v>
      </c>
      <c r="C1" s="264">
        <v>5</v>
      </c>
      <c r="D1" s="264">
        <v>6</v>
      </c>
      <c r="E1" s="264">
        <v>7</v>
      </c>
      <c r="F1" s="264">
        <v>8</v>
      </c>
      <c r="G1" s="264">
        <v>9</v>
      </c>
      <c r="H1" s="264">
        <v>10</v>
      </c>
      <c r="I1" s="264">
        <v>11</v>
      </c>
      <c r="J1" s="264">
        <v>12</v>
      </c>
      <c r="K1" s="264">
        <v>13</v>
      </c>
      <c r="L1" s="264" t="s">
        <v>133</v>
      </c>
      <c r="M1" s="264">
        <v>14</v>
      </c>
      <c r="N1" s="264">
        <v>15</v>
      </c>
      <c r="O1" s="264">
        <v>16</v>
      </c>
      <c r="P1" s="264">
        <v>17</v>
      </c>
      <c r="Q1" s="264">
        <v>18</v>
      </c>
      <c r="R1" s="264">
        <v>19</v>
      </c>
      <c r="S1" s="265">
        <v>20</v>
      </c>
    </row>
    <row r="2" spans="1:19" x14ac:dyDescent="0.2">
      <c r="A2" s="269">
        <v>0</v>
      </c>
      <c r="B2" s="267">
        <f>ROUND(ificbasisdoel!B2*index!$O$8,2)</f>
        <v>1941.87</v>
      </c>
      <c r="C2" s="263">
        <f>ROUND(ificbasisdoel!C2*index!$O$8,2)</f>
        <v>1952.27</v>
      </c>
      <c r="D2" s="263">
        <f>ROUND(ificbasisdoel!D2*index!$O$8,2)</f>
        <v>1981.52</v>
      </c>
      <c r="E2" s="263">
        <f>ROUND(ificbasisdoel!E2*index!$O$8,2)</f>
        <v>2021.73</v>
      </c>
      <c r="F2" s="263">
        <f>ROUND(ificbasisdoel!F2*index!$O$8,2)</f>
        <v>2067.6799999999998</v>
      </c>
      <c r="G2" s="263">
        <f>ROUND(ificbasisdoel!G2*index!$O$8,2)</f>
        <v>2125.11</v>
      </c>
      <c r="H2" s="263">
        <f>ROUND(ificbasisdoel!H2*index!$O$8,2)</f>
        <v>2194.04</v>
      </c>
      <c r="I2" s="263">
        <f>ROUND(ificbasisdoel!I2*index!$O$8,2)</f>
        <v>2280.19</v>
      </c>
      <c r="J2" s="263">
        <f>ROUND(ificbasisdoel!J2*index!$O$8,2)</f>
        <v>2383.58</v>
      </c>
      <c r="K2" s="263">
        <f>ROUND(ificbasisdoel!K2*index!$O$8,2)</f>
        <v>2463.98</v>
      </c>
      <c r="L2" s="263">
        <f>ROUND(ificbasisdoel!L2*index!$O$8,2)</f>
        <v>2463.98</v>
      </c>
      <c r="M2" s="263">
        <f>ROUND(ificbasisdoel!M2*index!$O$8,2)</f>
        <v>2665.01</v>
      </c>
      <c r="N2" s="263">
        <f>ROUND(ificbasisdoel!N2*index!$O$8,2)</f>
        <v>2854.54</v>
      </c>
      <c r="O2" s="263">
        <f>ROUND(ificbasisdoel!O2*index!$O$8,2)</f>
        <v>3113</v>
      </c>
      <c r="P2" s="263">
        <f>ROUND(ificbasisdoel!P2*index!$O$8,2)</f>
        <v>3365.72</v>
      </c>
      <c r="Q2" s="263">
        <f>ROUND(ificbasisdoel!Q2*index!$O$8,2)</f>
        <v>3698.85</v>
      </c>
      <c r="R2" s="263">
        <f>ROUND(ificbasisdoel!R2*index!$O$8,2)</f>
        <v>4031.97</v>
      </c>
      <c r="S2" s="272">
        <f>ROUND(ificbasisdoel!S2*index!$O$8,2)</f>
        <v>4365.1000000000004</v>
      </c>
    </row>
    <row r="3" spans="1:19" x14ac:dyDescent="0.2">
      <c r="A3" s="270">
        <v>1</v>
      </c>
      <c r="B3" s="268">
        <f>ROUND(ificbasisdoel!B3*index!$O$8,2)</f>
        <v>1977.49</v>
      </c>
      <c r="C3" s="261">
        <f>ROUND(ificbasisdoel!C3*index!$O$8,2)</f>
        <v>1995.33</v>
      </c>
      <c r="D3" s="261">
        <f>ROUND(ificbasisdoel!D3*index!$O$8,2)</f>
        <v>2027.21</v>
      </c>
      <c r="E3" s="261">
        <f>ROUND(ificbasisdoel!E3*index!$O$8,2)</f>
        <v>2070.21</v>
      </c>
      <c r="F3" s="261">
        <f>ROUND(ificbasisdoel!F3*index!$O$8,2)</f>
        <v>2118.54</v>
      </c>
      <c r="G3" s="261">
        <f>ROUND(ificbasisdoel!G3*index!$O$8,2)</f>
        <v>2177.1799999999998</v>
      </c>
      <c r="H3" s="261">
        <f>ROUND(ificbasisdoel!H3*index!$O$8,2)</f>
        <v>2247.5500000000002</v>
      </c>
      <c r="I3" s="261">
        <f>ROUND(ificbasisdoel!I3*index!$O$8,2)</f>
        <v>2328.0700000000002</v>
      </c>
      <c r="J3" s="261">
        <f>ROUND(ificbasisdoel!J3*index!$O$8,2)</f>
        <v>2443.17</v>
      </c>
      <c r="K3" s="261">
        <f>ROUND(ificbasisdoel!K3*index!$O$8,2)</f>
        <v>2537.9</v>
      </c>
      <c r="L3" s="261">
        <f>ROUND(ificbasisdoel!L3*index!$O$8,2)</f>
        <v>2547.7600000000002</v>
      </c>
      <c r="M3" s="261">
        <f>ROUND(ificbasisdoel!M3*index!$O$8,2)</f>
        <v>2760.95</v>
      </c>
      <c r="N3" s="261">
        <f>ROUND(ificbasisdoel!N3*index!$O$8,2)</f>
        <v>2957.31</v>
      </c>
      <c r="O3" s="261">
        <f>ROUND(ificbasisdoel!O3*index!$O$8,2)</f>
        <v>3228.19</v>
      </c>
      <c r="P3" s="261">
        <f>ROUND(ificbasisdoel!P3*index!$O$8,2)</f>
        <v>3483.52</v>
      </c>
      <c r="Q3" s="261">
        <f>ROUND(ificbasisdoel!Q3*index!$O$8,2)</f>
        <v>3828.3</v>
      </c>
      <c r="R3" s="261">
        <f>ROUND(ificbasisdoel!R3*index!$O$8,2)</f>
        <v>4173.1000000000004</v>
      </c>
      <c r="S3" s="273">
        <f>ROUND(ificbasisdoel!S3*index!$O$8,2)</f>
        <v>4517.88</v>
      </c>
    </row>
    <row r="4" spans="1:19" x14ac:dyDescent="0.2">
      <c r="A4" s="270">
        <v>2</v>
      </c>
      <c r="B4" s="268">
        <f>ROUND(ificbasisdoel!B4*index!$O$8,2)</f>
        <v>2011.05</v>
      </c>
      <c r="C4" s="261">
        <f>ROUND(ificbasisdoel!C4*index!$O$8,2)</f>
        <v>2028.9</v>
      </c>
      <c r="D4" s="261">
        <f>ROUND(ificbasisdoel!D4*index!$O$8,2)</f>
        <v>2063.27</v>
      </c>
      <c r="E4" s="261">
        <f>ROUND(ificbasisdoel!E4*index!$O$8,2)</f>
        <v>2108.94</v>
      </c>
      <c r="F4" s="261">
        <f>ROUND(ificbasisdoel!F4*index!$O$8,2)</f>
        <v>2159.54</v>
      </c>
      <c r="G4" s="261">
        <f>ROUND(ificbasisdoel!G4*index!$O$8,2)</f>
        <v>2219.33</v>
      </c>
      <c r="H4" s="261">
        <f>ROUND(ificbasisdoel!H4*index!$O$8,2)</f>
        <v>2291.06</v>
      </c>
      <c r="I4" s="261">
        <f>ROUND(ificbasisdoel!I4*index!$O$8,2)</f>
        <v>2373.3000000000002</v>
      </c>
      <c r="J4" s="261">
        <f>ROUND(ificbasisdoel!J4*index!$O$8,2)</f>
        <v>2499.66</v>
      </c>
      <c r="K4" s="261">
        <f>ROUND(ificbasisdoel!K4*index!$O$8,2)</f>
        <v>2608.33</v>
      </c>
      <c r="L4" s="261">
        <f>ROUND(ificbasisdoel!L4*index!$O$8,2)</f>
        <v>2627.89</v>
      </c>
      <c r="M4" s="261">
        <f>ROUND(ificbasisdoel!M4*index!$O$8,2)</f>
        <v>2852.89</v>
      </c>
      <c r="N4" s="261">
        <f>ROUND(ificbasisdoel!N4*index!$O$8,2)</f>
        <v>3055.79</v>
      </c>
      <c r="O4" s="261">
        <f>ROUND(ificbasisdoel!O4*index!$O$8,2)</f>
        <v>3338.67</v>
      </c>
      <c r="P4" s="261">
        <f>ROUND(ificbasisdoel!P4*index!$O$8,2)</f>
        <v>3596.3</v>
      </c>
      <c r="Q4" s="261">
        <f>ROUND(ificbasisdoel!Q4*index!$O$8,2)</f>
        <v>3952.25</v>
      </c>
      <c r="R4" s="261">
        <f>ROUND(ificbasisdoel!R4*index!$O$8,2)</f>
        <v>4308.1899999999996</v>
      </c>
      <c r="S4" s="273">
        <f>ROUND(ificbasisdoel!S4*index!$O$8,2)</f>
        <v>4664.1400000000003</v>
      </c>
    </row>
    <row r="5" spans="1:19" x14ac:dyDescent="0.2">
      <c r="A5" s="270">
        <v>3</v>
      </c>
      <c r="B5" s="268">
        <f>ROUND(ificbasisdoel!B5*index!$O$8,2)</f>
        <v>2042.62</v>
      </c>
      <c r="C5" s="261">
        <f>ROUND(ificbasisdoel!C5*index!$O$8,2)</f>
        <v>2060.4699999999998</v>
      </c>
      <c r="D5" s="261">
        <f>ROUND(ificbasisdoel!D5*index!$O$8,2)</f>
        <v>2097.21</v>
      </c>
      <c r="E5" s="261">
        <f>ROUND(ificbasisdoel!E5*index!$O$8,2)</f>
        <v>2145.4499999999998</v>
      </c>
      <c r="F5" s="261">
        <f>ROUND(ificbasisdoel!F5*index!$O$8,2)</f>
        <v>2198.21</v>
      </c>
      <c r="G5" s="261">
        <f>ROUND(ificbasisdoel!G5*index!$O$8,2)</f>
        <v>2259.0700000000002</v>
      </c>
      <c r="H5" s="261">
        <f>ROUND(ificbasisdoel!H5*index!$O$8,2)</f>
        <v>2332.1</v>
      </c>
      <c r="I5" s="261">
        <f>ROUND(ificbasisdoel!I5*index!$O$8,2)</f>
        <v>2415.94</v>
      </c>
      <c r="J5" s="261">
        <f>ROUND(ificbasisdoel!J5*index!$O$8,2)</f>
        <v>2553.13</v>
      </c>
      <c r="K5" s="261">
        <f>ROUND(ificbasisdoel!K5*index!$O$8,2)</f>
        <v>2675.28</v>
      </c>
      <c r="L5" s="261">
        <f>ROUND(ificbasisdoel!L5*index!$O$8,2)</f>
        <v>2704.34</v>
      </c>
      <c r="M5" s="261">
        <f>ROUND(ificbasisdoel!M5*index!$O$8,2)</f>
        <v>2940.76</v>
      </c>
      <c r="N5" s="261">
        <f>ROUND(ificbasisdoel!N5*index!$O$8,2)</f>
        <v>3149.91</v>
      </c>
      <c r="O5" s="261">
        <f>ROUND(ificbasisdoel!O5*index!$O$8,2)</f>
        <v>3444.37</v>
      </c>
      <c r="P5" s="261">
        <f>ROUND(ificbasisdoel!P5*index!$O$8,2)</f>
        <v>3704</v>
      </c>
      <c r="Q5" s="261">
        <f>ROUND(ificbasisdoel!Q5*index!$O$8,2)</f>
        <v>4070.61</v>
      </c>
      <c r="R5" s="261">
        <f>ROUND(ificbasisdoel!R5*index!$O$8,2)</f>
        <v>4437.21</v>
      </c>
      <c r="S5" s="273">
        <f>ROUND(ificbasisdoel!S5*index!$O$8,2)</f>
        <v>4803.82</v>
      </c>
    </row>
    <row r="6" spans="1:19" x14ac:dyDescent="0.2">
      <c r="A6" s="270">
        <v>4</v>
      </c>
      <c r="B6" s="268">
        <f>ROUND(ificbasisdoel!B6*index!$O$8,2)</f>
        <v>2072.2800000000002</v>
      </c>
      <c r="C6" s="261">
        <f>ROUND(ificbasisdoel!C6*index!$O$8,2)</f>
        <v>2090.12</v>
      </c>
      <c r="D6" s="261">
        <f>ROUND(ificbasisdoel!D6*index!$O$8,2)</f>
        <v>2129.14</v>
      </c>
      <c r="E6" s="261">
        <f>ROUND(ificbasisdoel!E6*index!$O$8,2)</f>
        <v>2179.79</v>
      </c>
      <c r="F6" s="261">
        <f>ROUND(ificbasisdoel!F6*index!$O$8,2)</f>
        <v>2234.63</v>
      </c>
      <c r="G6" s="261">
        <f>ROUND(ificbasisdoel!G6*index!$O$8,2)</f>
        <v>2296.4899999999998</v>
      </c>
      <c r="H6" s="261">
        <f>ROUND(ificbasisdoel!H6*index!$O$8,2)</f>
        <v>2370.7399999999998</v>
      </c>
      <c r="I6" s="261">
        <f>ROUND(ificbasisdoel!I6*index!$O$8,2)</f>
        <v>2456.1</v>
      </c>
      <c r="J6" s="261">
        <f>ROUND(ificbasisdoel!J6*index!$O$8,2)</f>
        <v>2603.64</v>
      </c>
      <c r="K6" s="261">
        <f>ROUND(ificbasisdoel!K6*index!$O$8,2)</f>
        <v>2738.8</v>
      </c>
      <c r="L6" s="261">
        <f>ROUND(ificbasisdoel!L6*index!$O$8,2)</f>
        <v>2777.1</v>
      </c>
      <c r="M6" s="261">
        <f>ROUND(ificbasisdoel!M6*index!$O$8,2)</f>
        <v>3024.56</v>
      </c>
      <c r="N6" s="261">
        <f>ROUND(ificbasisdoel!N6*index!$O$8,2)</f>
        <v>3239.66</v>
      </c>
      <c r="O6" s="261">
        <f>ROUND(ificbasisdoel!O6*index!$O$8,2)</f>
        <v>3545.23</v>
      </c>
      <c r="P6" s="261">
        <f>ROUND(ificbasisdoel!P6*index!$O$8,2)</f>
        <v>3806.6</v>
      </c>
      <c r="Q6" s="261">
        <f>ROUND(ificbasisdoel!Q6*index!$O$8,2)</f>
        <v>4183.37</v>
      </c>
      <c r="R6" s="261">
        <f>ROUND(ificbasisdoel!R6*index!$O$8,2)</f>
        <v>4560.12</v>
      </c>
      <c r="S6" s="273">
        <f>ROUND(ificbasisdoel!S6*index!$O$8,2)</f>
        <v>4936.8900000000003</v>
      </c>
    </row>
    <row r="7" spans="1:19" x14ac:dyDescent="0.2">
      <c r="A7" s="270">
        <v>5</v>
      </c>
      <c r="B7" s="268">
        <f>ROUND(ificbasisdoel!B7*index!$O$8,2)</f>
        <v>2100.12</v>
      </c>
      <c r="C7" s="261">
        <f>ROUND(ificbasisdoel!C7*index!$O$8,2)</f>
        <v>2117.96</v>
      </c>
      <c r="D7" s="261">
        <f>ROUND(ificbasisdoel!D7*index!$O$8,2)</f>
        <v>2159.12</v>
      </c>
      <c r="E7" s="261">
        <f>ROUND(ificbasisdoel!E7*index!$O$8,2)</f>
        <v>2212.08</v>
      </c>
      <c r="F7" s="261">
        <f>ROUND(ificbasisdoel!F7*index!$O$8,2)</f>
        <v>2268.87</v>
      </c>
      <c r="G7" s="261">
        <f>ROUND(ificbasisdoel!G7*index!$O$8,2)</f>
        <v>2331.69</v>
      </c>
      <c r="H7" s="261">
        <f>ROUND(ificbasisdoel!H7*index!$O$8,2)</f>
        <v>2407.0700000000002</v>
      </c>
      <c r="I7" s="261">
        <f>ROUND(ificbasisdoel!I7*index!$O$8,2)</f>
        <v>2493.85</v>
      </c>
      <c r="J7" s="261">
        <f>ROUND(ificbasisdoel!J7*index!$O$8,2)</f>
        <v>2651.3</v>
      </c>
      <c r="K7" s="261">
        <f>ROUND(ificbasisdoel!K7*index!$O$8,2)</f>
        <v>2798.95</v>
      </c>
      <c r="L7" s="261">
        <f>ROUND(ificbasisdoel!L7*index!$O$8,2)</f>
        <v>2846.23</v>
      </c>
      <c r="M7" s="261">
        <f>ROUND(ificbasisdoel!M7*index!$O$8,2)</f>
        <v>3104.27</v>
      </c>
      <c r="N7" s="261">
        <f>ROUND(ificbasisdoel!N7*index!$O$8,2)</f>
        <v>3325.05</v>
      </c>
      <c r="O7" s="261">
        <f>ROUND(ificbasisdoel!O7*index!$O$8,2)</f>
        <v>3641.26</v>
      </c>
      <c r="P7" s="261">
        <f>ROUND(ificbasisdoel!P7*index!$O$8,2)</f>
        <v>3904.14</v>
      </c>
      <c r="Q7" s="261">
        <f>ROUND(ificbasisdoel!Q7*index!$O$8,2)</f>
        <v>4290.5600000000004</v>
      </c>
      <c r="R7" s="261">
        <f>ROUND(ificbasisdoel!R7*index!$O$8,2)</f>
        <v>4676.9799999999996</v>
      </c>
      <c r="S7" s="273">
        <f>ROUND(ificbasisdoel!S7*index!$O$8,2)</f>
        <v>5063.3900000000003</v>
      </c>
    </row>
    <row r="8" spans="1:19" x14ac:dyDescent="0.2">
      <c r="A8" s="270">
        <v>6</v>
      </c>
      <c r="B8" s="268">
        <f>ROUND(ificbasisdoel!B8*index!$O$8,2)</f>
        <v>2126.21</v>
      </c>
      <c r="C8" s="261">
        <f>ROUND(ificbasisdoel!C8*index!$O$8,2)</f>
        <v>2151.4899999999998</v>
      </c>
      <c r="D8" s="261">
        <f>ROUND(ificbasisdoel!D8*index!$O$8,2)</f>
        <v>2194.67</v>
      </c>
      <c r="E8" s="261">
        <f>ROUND(ificbasisdoel!E8*index!$O$8,2)</f>
        <v>2249.8200000000002</v>
      </c>
      <c r="F8" s="261">
        <f>ROUND(ificbasisdoel!F8*index!$O$8,2)</f>
        <v>2308.46</v>
      </c>
      <c r="G8" s="261">
        <f>ROUND(ificbasisdoel!G8*index!$O$8,2)</f>
        <v>2372.17</v>
      </c>
      <c r="H8" s="261">
        <f>ROUND(ificbasisdoel!H8*index!$O$8,2)</f>
        <v>2448.63</v>
      </c>
      <c r="I8" s="261">
        <f>ROUND(ificbasisdoel!I8*index!$O$8,2)</f>
        <v>2529.31</v>
      </c>
      <c r="J8" s="261">
        <f>ROUND(ificbasisdoel!J8*index!$O$8,2)</f>
        <v>2696.19</v>
      </c>
      <c r="K8" s="261">
        <f>ROUND(ificbasisdoel!K8*index!$O$8,2)</f>
        <v>2855.82</v>
      </c>
      <c r="L8" s="261">
        <f>ROUND(ificbasisdoel!L8*index!$O$8,2)</f>
        <v>2911.76</v>
      </c>
      <c r="M8" s="261">
        <f>ROUND(ificbasisdoel!M8*index!$O$8,2)</f>
        <v>3179.94</v>
      </c>
      <c r="N8" s="261">
        <f>ROUND(ificbasisdoel!N8*index!$O$8,2)</f>
        <v>3406.11</v>
      </c>
      <c r="O8" s="261">
        <f>ROUND(ificbasisdoel!O8*index!$O$8,2)</f>
        <v>3732.5</v>
      </c>
      <c r="P8" s="261">
        <f>ROUND(ificbasisdoel!P8*index!$O$8,2)</f>
        <v>3996.68</v>
      </c>
      <c r="Q8" s="261">
        <f>ROUND(ificbasisdoel!Q8*index!$O$8,2)</f>
        <v>4392.25</v>
      </c>
      <c r="R8" s="261">
        <f>ROUND(ificbasisdoel!R8*index!$O$8,2)</f>
        <v>4787.82</v>
      </c>
      <c r="S8" s="273">
        <f>ROUND(ificbasisdoel!S8*index!$O$8,2)</f>
        <v>5183.3999999999996</v>
      </c>
    </row>
    <row r="9" spans="1:19" x14ac:dyDescent="0.2">
      <c r="A9" s="270">
        <v>7</v>
      </c>
      <c r="B9" s="268">
        <f>ROUND(ificbasisdoel!B9*index!$O$8,2)</f>
        <v>2150.64</v>
      </c>
      <c r="C9" s="261">
        <f>ROUND(ificbasisdoel!C9*index!$O$8,2)</f>
        <v>2175.9299999999998</v>
      </c>
      <c r="D9" s="261">
        <f>ROUND(ificbasisdoel!D9*index!$O$8,2)</f>
        <v>2221.0300000000002</v>
      </c>
      <c r="E9" s="261">
        <f>ROUND(ificbasisdoel!E9*index!$O$8,2)</f>
        <v>2278.2399999999998</v>
      </c>
      <c r="F9" s="261">
        <f>ROUND(ificbasisdoel!F9*index!$O$8,2)</f>
        <v>2338.64</v>
      </c>
      <c r="G9" s="261">
        <f>ROUND(ificbasisdoel!G9*index!$O$8,2)</f>
        <v>2403.1799999999998</v>
      </c>
      <c r="H9" s="261">
        <f>ROUND(ificbasisdoel!H9*index!$O$8,2)</f>
        <v>2480.64</v>
      </c>
      <c r="I9" s="261">
        <f>ROUND(ificbasisdoel!I9*index!$O$8,2)</f>
        <v>2562.59</v>
      </c>
      <c r="J9" s="261">
        <f>ROUND(ificbasisdoel!J9*index!$O$8,2)</f>
        <v>2738.4</v>
      </c>
      <c r="K9" s="261">
        <f>ROUND(ificbasisdoel!K9*index!$O$8,2)</f>
        <v>2909.48</v>
      </c>
      <c r="L9" s="261">
        <f>ROUND(ificbasisdoel!L9*index!$O$8,2)</f>
        <v>2973.78</v>
      </c>
      <c r="M9" s="261">
        <f>ROUND(ificbasisdoel!M9*index!$O$8,2)</f>
        <v>3251.65</v>
      </c>
      <c r="N9" s="261">
        <f>ROUND(ificbasisdoel!N9*index!$O$8,2)</f>
        <v>3482.91</v>
      </c>
      <c r="O9" s="261">
        <f>ROUND(ificbasisdoel!O9*index!$O$8,2)</f>
        <v>3819</v>
      </c>
      <c r="P9" s="261">
        <f>ROUND(ificbasisdoel!P9*index!$O$8,2)</f>
        <v>4084.29</v>
      </c>
      <c r="Q9" s="261">
        <f>ROUND(ificbasisdoel!Q9*index!$O$8,2)</f>
        <v>4488.54</v>
      </c>
      <c r="R9" s="261">
        <f>ROUND(ificbasisdoel!R9*index!$O$8,2)</f>
        <v>4892.79</v>
      </c>
      <c r="S9" s="273">
        <f>ROUND(ificbasisdoel!S9*index!$O$8,2)</f>
        <v>5297.03</v>
      </c>
    </row>
    <row r="10" spans="1:19" x14ac:dyDescent="0.2">
      <c r="A10" s="270">
        <v>8</v>
      </c>
      <c r="B10" s="268">
        <f>ROUND(ificbasisdoel!B10*index!$O$8,2)</f>
        <v>2173.5</v>
      </c>
      <c r="C10" s="261">
        <f>ROUND(ificbasisdoel!C10*index!$O$8,2)</f>
        <v>2198.7800000000002</v>
      </c>
      <c r="D10" s="261">
        <f>ROUND(ificbasisdoel!D10*index!$O$8,2)</f>
        <v>2245.69</v>
      </c>
      <c r="E10" s="261">
        <f>ROUND(ificbasisdoel!E10*index!$O$8,2)</f>
        <v>2304.86</v>
      </c>
      <c r="F10" s="261">
        <f>ROUND(ificbasisdoel!F10*index!$O$8,2)</f>
        <v>2366.91</v>
      </c>
      <c r="G10" s="261">
        <f>ROUND(ificbasisdoel!G10*index!$O$8,2)</f>
        <v>2432.25</v>
      </c>
      <c r="H10" s="261">
        <f>ROUND(ificbasisdoel!H10*index!$O$8,2)</f>
        <v>2510.65</v>
      </c>
      <c r="I10" s="261">
        <f>ROUND(ificbasisdoel!I10*index!$O$8,2)</f>
        <v>2593.77</v>
      </c>
      <c r="J10" s="261">
        <f>ROUND(ificbasisdoel!J10*index!$O$8,2)</f>
        <v>2778.07</v>
      </c>
      <c r="K10" s="261">
        <f>ROUND(ificbasisdoel!K10*index!$O$8,2)</f>
        <v>2960.06</v>
      </c>
      <c r="L10" s="261">
        <f>ROUND(ificbasisdoel!L10*index!$O$8,2)</f>
        <v>3032.36</v>
      </c>
      <c r="M10" s="261">
        <f>ROUND(ificbasisdoel!M10*index!$O$8,2)</f>
        <v>3319.48</v>
      </c>
      <c r="N10" s="261">
        <f>ROUND(ificbasisdoel!N10*index!$O$8,2)</f>
        <v>3555.57</v>
      </c>
      <c r="O10" s="261">
        <f>ROUND(ificbasisdoel!O10*index!$O$8,2)</f>
        <v>3900.88</v>
      </c>
      <c r="P10" s="261">
        <f>ROUND(ificbasisdoel!P10*index!$O$8,2)</f>
        <v>4167.13</v>
      </c>
      <c r="Q10" s="261">
        <f>ROUND(ificbasisdoel!Q10*index!$O$8,2)</f>
        <v>4579.57</v>
      </c>
      <c r="R10" s="261">
        <f>ROUND(ificbasisdoel!R10*index!$O$8,2)</f>
        <v>4992.01</v>
      </c>
      <c r="S10" s="273">
        <f>ROUND(ificbasisdoel!S10*index!$O$8,2)</f>
        <v>5404.46</v>
      </c>
    </row>
    <row r="11" spans="1:19" x14ac:dyDescent="0.2">
      <c r="A11" s="270">
        <v>9</v>
      </c>
      <c r="B11" s="268">
        <f>ROUND(ificbasisdoel!B11*index!$O$8,2)</f>
        <v>2194.87</v>
      </c>
      <c r="C11" s="261">
        <f>ROUND(ificbasisdoel!C11*index!$O$8,2)</f>
        <v>2220.15</v>
      </c>
      <c r="D11" s="261">
        <f>ROUND(ificbasisdoel!D11*index!$O$8,2)</f>
        <v>2268.7800000000002</v>
      </c>
      <c r="E11" s="261">
        <f>ROUND(ificbasisdoel!E11*index!$O$8,2)</f>
        <v>2329.7800000000002</v>
      </c>
      <c r="F11" s="261">
        <f>ROUND(ificbasisdoel!F11*index!$O$8,2)</f>
        <v>2393.39</v>
      </c>
      <c r="G11" s="261">
        <f>ROUND(ificbasisdoel!G11*index!$O$8,2)</f>
        <v>2459.4499999999998</v>
      </c>
      <c r="H11" s="261">
        <f>ROUND(ificbasisdoel!H11*index!$O$8,2)</f>
        <v>2538.7399999999998</v>
      </c>
      <c r="I11" s="261">
        <f>ROUND(ificbasisdoel!I11*index!$O$8,2)</f>
        <v>2622.96</v>
      </c>
      <c r="J11" s="261">
        <f>ROUND(ificbasisdoel!J11*index!$O$8,2)</f>
        <v>2815.3</v>
      </c>
      <c r="K11" s="261">
        <f>ROUND(ificbasisdoel!K11*index!$O$8,2)</f>
        <v>3007.65</v>
      </c>
      <c r="L11" s="261">
        <f>ROUND(ificbasisdoel!L11*index!$O$8,2)</f>
        <v>3087.62</v>
      </c>
      <c r="M11" s="261">
        <f>ROUND(ificbasisdoel!M11*index!$O$8,2)</f>
        <v>3383.52</v>
      </c>
      <c r="N11" s="261">
        <f>ROUND(ificbasisdoel!N11*index!$O$8,2)</f>
        <v>3624.16</v>
      </c>
      <c r="O11" s="261">
        <f>ROUND(ificbasisdoel!O11*index!$O$8,2)</f>
        <v>3978.23</v>
      </c>
      <c r="P11" s="261">
        <f>ROUND(ificbasisdoel!P11*index!$O$8,2)</f>
        <v>4245.29</v>
      </c>
      <c r="Q11" s="261">
        <f>ROUND(ificbasisdoel!Q11*index!$O$8,2)</f>
        <v>4665.4799999999996</v>
      </c>
      <c r="R11" s="261">
        <f>ROUND(ificbasisdoel!R11*index!$O$8,2)</f>
        <v>5085.66</v>
      </c>
      <c r="S11" s="273">
        <f>ROUND(ificbasisdoel!S11*index!$O$8,2)</f>
        <v>5505.84</v>
      </c>
    </row>
    <row r="12" spans="1:19" x14ac:dyDescent="0.2">
      <c r="A12" s="270">
        <v>10</v>
      </c>
      <c r="B12" s="268">
        <f>ROUND(ificbasisdoel!B12*index!$O$8,2)</f>
        <v>2214.83</v>
      </c>
      <c r="C12" s="261">
        <f>ROUND(ificbasisdoel!C12*index!$O$8,2)</f>
        <v>2240.11</v>
      </c>
      <c r="D12" s="261">
        <f>ROUND(ificbasisdoel!D12*index!$O$8,2)</f>
        <v>2290.34</v>
      </c>
      <c r="E12" s="261">
        <f>ROUND(ificbasisdoel!E12*index!$O$8,2)</f>
        <v>2353.08</v>
      </c>
      <c r="F12" s="261">
        <f>ROUND(ificbasisdoel!F12*index!$O$8,2)</f>
        <v>2418.14</v>
      </c>
      <c r="G12" s="261">
        <f>ROUND(ificbasisdoel!G12*index!$O$8,2)</f>
        <v>2484.9</v>
      </c>
      <c r="H12" s="261">
        <f>ROUND(ificbasisdoel!H12*index!$O$8,2)</f>
        <v>2565.0100000000002</v>
      </c>
      <c r="I12" s="261">
        <f>ROUND(ificbasisdoel!I12*index!$O$8,2)</f>
        <v>2650.28</v>
      </c>
      <c r="J12" s="261">
        <f>ROUND(ificbasisdoel!J12*index!$O$8,2)</f>
        <v>2850.2</v>
      </c>
      <c r="K12" s="261">
        <f>ROUND(ificbasisdoel!K12*index!$O$8,2)</f>
        <v>3052.38</v>
      </c>
      <c r="L12" s="261">
        <f>ROUND(ificbasisdoel!L12*index!$O$8,2)</f>
        <v>3139.66</v>
      </c>
      <c r="M12" s="261">
        <f>ROUND(ificbasisdoel!M12*index!$O$8,2)</f>
        <v>3443.92</v>
      </c>
      <c r="N12" s="261">
        <f>ROUND(ificbasisdoel!N12*index!$O$8,2)</f>
        <v>3688.85</v>
      </c>
      <c r="O12" s="261">
        <f>ROUND(ificbasisdoel!O12*index!$O$8,2)</f>
        <v>4051.21</v>
      </c>
      <c r="P12" s="261">
        <f>ROUND(ificbasisdoel!P12*index!$O$8,2)</f>
        <v>4318.96</v>
      </c>
      <c r="Q12" s="261">
        <f>ROUND(ificbasisdoel!Q12*index!$O$8,2)</f>
        <v>4746.43</v>
      </c>
      <c r="R12" s="261">
        <f>ROUND(ificbasisdoel!R12*index!$O$8,2)</f>
        <v>5173.8999999999996</v>
      </c>
      <c r="S12" s="273">
        <f>ROUND(ificbasisdoel!S12*index!$O$8,2)</f>
        <v>5601.38</v>
      </c>
    </row>
    <row r="13" spans="1:19" x14ac:dyDescent="0.2">
      <c r="A13" s="270">
        <v>11</v>
      </c>
      <c r="B13" s="268">
        <f>ROUND(ificbasisdoel!B13*index!$O$8,2)</f>
        <v>2233.46</v>
      </c>
      <c r="C13" s="261">
        <f>ROUND(ificbasisdoel!C13*index!$O$8,2)</f>
        <v>2266.17</v>
      </c>
      <c r="D13" s="261">
        <f>ROUND(ificbasisdoel!D13*index!$O$8,2)</f>
        <v>2317.92</v>
      </c>
      <c r="E13" s="261">
        <f>ROUND(ificbasisdoel!E13*index!$O$8,2)</f>
        <v>2382.2800000000002</v>
      </c>
      <c r="F13" s="261">
        <f>ROUND(ificbasisdoel!F13*index!$O$8,2)</f>
        <v>2448.73</v>
      </c>
      <c r="G13" s="261">
        <f>ROUND(ificbasisdoel!G13*index!$O$8,2)</f>
        <v>2516.13</v>
      </c>
      <c r="H13" s="261">
        <f>ROUND(ificbasisdoel!H13*index!$O$8,2)</f>
        <v>2597.0100000000002</v>
      </c>
      <c r="I13" s="261">
        <f>ROUND(ificbasisdoel!I13*index!$O$8,2)</f>
        <v>2675.8</v>
      </c>
      <c r="J13" s="261">
        <f>ROUND(ificbasisdoel!J13*index!$O$8,2)</f>
        <v>2882.87</v>
      </c>
      <c r="K13" s="261">
        <f>ROUND(ificbasisdoel!K13*index!$O$8,2)</f>
        <v>3094.37</v>
      </c>
      <c r="L13" s="261">
        <f>ROUND(ificbasisdoel!L13*index!$O$8,2)</f>
        <v>3188.61</v>
      </c>
      <c r="M13" s="261">
        <f>ROUND(ificbasisdoel!M13*index!$O$8,2)</f>
        <v>3500.77</v>
      </c>
      <c r="N13" s="261">
        <f>ROUND(ificbasisdoel!N13*index!$O$8,2)</f>
        <v>3749.74</v>
      </c>
      <c r="O13" s="261">
        <f>ROUND(ificbasisdoel!O13*index!$O$8,2)</f>
        <v>4119.9399999999996</v>
      </c>
      <c r="P13" s="261">
        <f>ROUND(ificbasisdoel!P13*index!$O$8,2)</f>
        <v>4388.2700000000004</v>
      </c>
      <c r="Q13" s="261">
        <f>ROUND(ificbasisdoel!Q13*index!$O$8,2)</f>
        <v>4822.6099999999997</v>
      </c>
      <c r="R13" s="261">
        <f>ROUND(ificbasisdoel!R13*index!$O$8,2)</f>
        <v>5256.95</v>
      </c>
      <c r="S13" s="273">
        <f>ROUND(ificbasisdoel!S13*index!$O$8,2)</f>
        <v>5691.28</v>
      </c>
    </row>
    <row r="14" spans="1:19" x14ac:dyDescent="0.2">
      <c r="A14" s="270">
        <v>12</v>
      </c>
      <c r="B14" s="268">
        <f>ROUND(ificbasisdoel!B14*index!$O$8,2)</f>
        <v>2250.83</v>
      </c>
      <c r="C14" s="261">
        <f>ROUND(ificbasisdoel!C14*index!$O$8,2)</f>
        <v>2283.56</v>
      </c>
      <c r="D14" s="261">
        <f>ROUND(ificbasisdoel!D14*index!$O$8,2)</f>
        <v>2336.71</v>
      </c>
      <c r="E14" s="261">
        <f>ROUND(ificbasisdoel!E14*index!$O$8,2)</f>
        <v>2402.61</v>
      </c>
      <c r="F14" s="261">
        <f>ROUND(ificbasisdoel!F14*index!$O$8,2)</f>
        <v>2470.35</v>
      </c>
      <c r="G14" s="261">
        <f>ROUND(ificbasisdoel!G14*index!$O$8,2)</f>
        <v>2538.34</v>
      </c>
      <c r="H14" s="261">
        <f>ROUND(ificbasisdoel!H14*index!$O$8,2)</f>
        <v>2619.94</v>
      </c>
      <c r="I14" s="261">
        <f>ROUND(ificbasisdoel!I14*index!$O$8,2)</f>
        <v>2699.63</v>
      </c>
      <c r="J14" s="261">
        <f>ROUND(ificbasisdoel!J14*index!$O$8,2)</f>
        <v>2913.44</v>
      </c>
      <c r="K14" s="261">
        <f>ROUND(ificbasisdoel!K14*index!$O$8,2)</f>
        <v>3133.76</v>
      </c>
      <c r="L14" s="261">
        <f>ROUND(ificbasisdoel!L14*index!$O$8,2)</f>
        <v>3234.6</v>
      </c>
      <c r="M14" s="261">
        <f>ROUND(ificbasisdoel!M14*index!$O$8,2)</f>
        <v>3554.23</v>
      </c>
      <c r="N14" s="261">
        <f>ROUND(ificbasisdoel!N14*index!$O$8,2)</f>
        <v>3807.01</v>
      </c>
      <c r="O14" s="261">
        <f>ROUND(ificbasisdoel!O14*index!$O$8,2)</f>
        <v>4184.6099999999997</v>
      </c>
      <c r="P14" s="261">
        <f>ROUND(ificbasisdoel!P14*index!$O$8,2)</f>
        <v>4453.43</v>
      </c>
      <c r="Q14" s="261">
        <f>ROUND(ificbasisdoel!Q14*index!$O$8,2)</f>
        <v>4894.22</v>
      </c>
      <c r="R14" s="261">
        <f>ROUND(ificbasisdoel!R14*index!$O$8,2)</f>
        <v>5335</v>
      </c>
      <c r="S14" s="273">
        <f>ROUND(ificbasisdoel!S14*index!$O$8,2)</f>
        <v>5775.78</v>
      </c>
    </row>
    <row r="15" spans="1:19" x14ac:dyDescent="0.2">
      <c r="A15" s="270">
        <v>13</v>
      </c>
      <c r="B15" s="268">
        <f>ROUND(ificbasisdoel!B15*index!$O$8,2)</f>
        <v>2267.0300000000002</v>
      </c>
      <c r="C15" s="261">
        <f>ROUND(ificbasisdoel!C15*index!$O$8,2)</f>
        <v>2299.75</v>
      </c>
      <c r="D15" s="261">
        <f>ROUND(ificbasisdoel!D15*index!$O$8,2)</f>
        <v>2354.2399999999998</v>
      </c>
      <c r="E15" s="261">
        <f>ROUND(ificbasisdoel!E15*index!$O$8,2)</f>
        <v>2421.56</v>
      </c>
      <c r="F15" s="261">
        <f>ROUND(ificbasisdoel!F15*index!$O$8,2)</f>
        <v>2490.5100000000002</v>
      </c>
      <c r="G15" s="261">
        <f>ROUND(ificbasisdoel!G15*index!$O$8,2)</f>
        <v>2559.08</v>
      </c>
      <c r="H15" s="261">
        <f>ROUND(ificbasisdoel!H15*index!$O$8,2)</f>
        <v>2641.35</v>
      </c>
      <c r="I15" s="261">
        <f>ROUND(ificbasisdoel!I15*index!$O$8,2)</f>
        <v>2721.88</v>
      </c>
      <c r="J15" s="261">
        <f>ROUND(ificbasisdoel!J15*index!$O$8,2)</f>
        <v>2942.02</v>
      </c>
      <c r="K15" s="261">
        <f>ROUND(ificbasisdoel!K15*index!$O$8,2)</f>
        <v>3170.64</v>
      </c>
      <c r="L15" s="261">
        <f>ROUND(ificbasisdoel!L15*index!$O$8,2)</f>
        <v>3277.76</v>
      </c>
      <c r="M15" s="261">
        <f>ROUND(ificbasisdoel!M15*index!$O$8,2)</f>
        <v>3604.44</v>
      </c>
      <c r="N15" s="261">
        <f>ROUND(ificbasisdoel!N15*index!$O$8,2)</f>
        <v>3860.78</v>
      </c>
      <c r="O15" s="261">
        <f>ROUND(ificbasisdoel!O15*index!$O$8,2)</f>
        <v>4245.3599999999997</v>
      </c>
      <c r="P15" s="261">
        <f>ROUND(ificbasisdoel!P15*index!$O$8,2)</f>
        <v>4514.59</v>
      </c>
      <c r="Q15" s="261">
        <f>ROUND(ificbasisdoel!Q15*index!$O$8,2)</f>
        <v>4961.42</v>
      </c>
      <c r="R15" s="261">
        <f>ROUND(ificbasisdoel!R15*index!$O$8,2)</f>
        <v>5408.26</v>
      </c>
      <c r="S15" s="273">
        <f>ROUND(ificbasisdoel!S15*index!$O$8,2)</f>
        <v>5855.1</v>
      </c>
    </row>
    <row r="16" spans="1:19" x14ac:dyDescent="0.2">
      <c r="A16" s="270">
        <v>14</v>
      </c>
      <c r="B16" s="268">
        <f>ROUND(ificbasisdoel!B16*index!$O$8,2)</f>
        <v>2282.13</v>
      </c>
      <c r="C16" s="261">
        <f>ROUND(ificbasisdoel!C16*index!$O$8,2)</f>
        <v>2314.85</v>
      </c>
      <c r="D16" s="261">
        <f>ROUND(ificbasisdoel!D16*index!$O$8,2)</f>
        <v>2370.5700000000002</v>
      </c>
      <c r="E16" s="261">
        <f>ROUND(ificbasisdoel!E16*index!$O$8,2)</f>
        <v>2439.2399999999998</v>
      </c>
      <c r="F16" s="261">
        <f>ROUND(ificbasisdoel!F16*index!$O$8,2)</f>
        <v>2509.33</v>
      </c>
      <c r="G16" s="261">
        <f>ROUND(ificbasisdoel!G16*index!$O$8,2)</f>
        <v>2578.41</v>
      </c>
      <c r="H16" s="261">
        <f>ROUND(ificbasisdoel!H16*index!$O$8,2)</f>
        <v>2661.31</v>
      </c>
      <c r="I16" s="261">
        <f>ROUND(ificbasisdoel!I16*index!$O$8,2)</f>
        <v>2742.62</v>
      </c>
      <c r="J16" s="261">
        <f>ROUND(ificbasisdoel!J16*index!$O$8,2)</f>
        <v>2968.71</v>
      </c>
      <c r="K16" s="261">
        <f>ROUND(ificbasisdoel!K16*index!$O$8,2)</f>
        <v>3205.17</v>
      </c>
      <c r="L16" s="261">
        <f>ROUND(ificbasisdoel!L16*index!$O$8,2)</f>
        <v>3318.2</v>
      </c>
      <c r="M16" s="261">
        <f>ROUND(ificbasisdoel!M16*index!$O$8,2)</f>
        <v>3651.53</v>
      </c>
      <c r="N16" s="261">
        <f>ROUND(ificbasisdoel!N16*index!$O$8,2)</f>
        <v>3911.23</v>
      </c>
      <c r="O16" s="261">
        <f>ROUND(ificbasisdoel!O16*index!$O$8,2)</f>
        <v>4302.37</v>
      </c>
      <c r="P16" s="261">
        <f>ROUND(ificbasisdoel!P16*index!$O$8,2)</f>
        <v>4571.9399999999996</v>
      </c>
      <c r="Q16" s="261">
        <f>ROUND(ificbasisdoel!Q16*index!$O$8,2)</f>
        <v>5024.45</v>
      </c>
      <c r="R16" s="261">
        <f>ROUND(ificbasisdoel!R16*index!$O$8,2)</f>
        <v>5476.96</v>
      </c>
      <c r="S16" s="273">
        <f>ROUND(ificbasisdoel!S16*index!$O$8,2)</f>
        <v>5929.47</v>
      </c>
    </row>
    <row r="17" spans="1:19" x14ac:dyDescent="0.2">
      <c r="A17" s="270">
        <v>15</v>
      </c>
      <c r="B17" s="268">
        <f>ROUND(ificbasisdoel!B17*index!$O$8,2)</f>
        <v>2296.1799999999998</v>
      </c>
      <c r="C17" s="261">
        <f>ROUND(ificbasisdoel!C17*index!$O$8,2)</f>
        <v>2328.9</v>
      </c>
      <c r="D17" s="261">
        <f>ROUND(ificbasisdoel!D17*index!$O$8,2)</f>
        <v>2385.79</v>
      </c>
      <c r="E17" s="261">
        <f>ROUND(ificbasisdoel!E17*index!$O$8,2)</f>
        <v>2455.71</v>
      </c>
      <c r="F17" s="261">
        <f>ROUND(ificbasisdoel!F17*index!$O$8,2)</f>
        <v>2526.87</v>
      </c>
      <c r="G17" s="261">
        <f>ROUND(ificbasisdoel!G17*index!$O$8,2)</f>
        <v>2596.4299999999998</v>
      </c>
      <c r="H17" s="261">
        <f>ROUND(ificbasisdoel!H17*index!$O$8,2)</f>
        <v>2679.92</v>
      </c>
      <c r="I17" s="261">
        <f>ROUND(ificbasisdoel!I17*index!$O$8,2)</f>
        <v>2761.96</v>
      </c>
      <c r="J17" s="261">
        <f>ROUND(ificbasisdoel!J17*index!$O$8,2)</f>
        <v>2993.63</v>
      </c>
      <c r="K17" s="261">
        <f>ROUND(ificbasisdoel!K17*index!$O$8,2)</f>
        <v>3237.45</v>
      </c>
      <c r="L17" s="261">
        <f>ROUND(ificbasisdoel!L17*index!$O$8,2)</f>
        <v>3356.09</v>
      </c>
      <c r="M17" s="261">
        <f>ROUND(ificbasisdoel!M17*index!$O$8,2)</f>
        <v>3695.66</v>
      </c>
      <c r="N17" s="261">
        <f>ROUND(ificbasisdoel!N17*index!$O$8,2)</f>
        <v>3958.5</v>
      </c>
      <c r="O17" s="261">
        <f>ROUND(ificbasisdoel!O17*index!$O$8,2)</f>
        <v>4355.82</v>
      </c>
      <c r="P17" s="261">
        <f>ROUND(ificbasisdoel!P17*index!$O$8,2)</f>
        <v>4625.66</v>
      </c>
      <c r="Q17" s="261">
        <f>ROUND(ificbasisdoel!Q17*index!$O$8,2)</f>
        <v>5083.49</v>
      </c>
      <c r="R17" s="261">
        <f>ROUND(ificbasisdoel!R17*index!$O$8,2)</f>
        <v>5541.32</v>
      </c>
      <c r="S17" s="273">
        <f>ROUND(ificbasisdoel!S17*index!$O$8,2)</f>
        <v>5999.15</v>
      </c>
    </row>
    <row r="18" spans="1:19" x14ac:dyDescent="0.2">
      <c r="A18" s="270">
        <v>16</v>
      </c>
      <c r="B18" s="268">
        <f>ROUND(ificbasisdoel!B18*index!$O$8,2)</f>
        <v>2305.48</v>
      </c>
      <c r="C18" s="261">
        <f>ROUND(ificbasisdoel!C18*index!$O$8,2)</f>
        <v>2345.63</v>
      </c>
      <c r="D18" s="261">
        <f>ROUND(ificbasisdoel!D18*index!$O$8,2)</f>
        <v>2403.5</v>
      </c>
      <c r="E18" s="261">
        <f>ROUND(ificbasisdoel!E18*index!$O$8,2)</f>
        <v>2474.4899999999998</v>
      </c>
      <c r="F18" s="261">
        <f>ROUND(ificbasisdoel!F18*index!$O$8,2)</f>
        <v>2550.63</v>
      </c>
      <c r="G18" s="261">
        <f>ROUND(ificbasisdoel!G18*index!$O$8,2)</f>
        <v>2617.46</v>
      </c>
      <c r="H18" s="261">
        <f>ROUND(ificbasisdoel!H18*index!$O$8,2)</f>
        <v>2701.39</v>
      </c>
      <c r="I18" s="261">
        <f>ROUND(ificbasisdoel!I18*index!$O$8,2)</f>
        <v>2776.54</v>
      </c>
      <c r="J18" s="261">
        <f>ROUND(ificbasisdoel!J18*index!$O$8,2)</f>
        <v>3027.09</v>
      </c>
      <c r="K18" s="261">
        <f>ROUND(ificbasisdoel!K18*index!$O$8,2)</f>
        <v>3275.65</v>
      </c>
      <c r="L18" s="261">
        <f>ROUND(ificbasisdoel!L18*index!$O$8,2)</f>
        <v>3391.52</v>
      </c>
      <c r="M18" s="261">
        <f>ROUND(ificbasisdoel!M18*index!$O$8,2)</f>
        <v>3741.57</v>
      </c>
      <c r="N18" s="261">
        <f>ROUND(ificbasisdoel!N18*index!$O$8,2)</f>
        <v>4007.67</v>
      </c>
      <c r="O18" s="261">
        <f>ROUND(ificbasisdoel!O18*index!$O$8,2)</f>
        <v>4412.63</v>
      </c>
      <c r="P18" s="261">
        <f>ROUND(ificbasisdoel!P18*index!$O$8,2)</f>
        <v>4674.5</v>
      </c>
      <c r="Q18" s="261">
        <f>ROUND(ificbasisdoel!Q18*index!$O$8,2)</f>
        <v>5137.16</v>
      </c>
      <c r="R18" s="261">
        <f>ROUND(ificbasisdoel!R18*index!$O$8,2)</f>
        <v>5599.83</v>
      </c>
      <c r="S18" s="273">
        <f>ROUND(ificbasisdoel!S18*index!$O$8,2)</f>
        <v>6062.49</v>
      </c>
    </row>
    <row r="19" spans="1:19" x14ac:dyDescent="0.2">
      <c r="A19" s="270">
        <v>17</v>
      </c>
      <c r="B19" s="268">
        <f>ROUND(ificbasisdoel!B19*index!$O$8,2)</f>
        <v>2314.1</v>
      </c>
      <c r="C19" s="261">
        <f>ROUND(ificbasisdoel!C19*index!$O$8,2)</f>
        <v>2354.2600000000002</v>
      </c>
      <c r="D19" s="261">
        <f>ROUND(ificbasisdoel!D19*index!$O$8,2)</f>
        <v>2413.04</v>
      </c>
      <c r="E19" s="261">
        <f>ROUND(ificbasisdoel!E19*index!$O$8,2)</f>
        <v>2485.0300000000002</v>
      </c>
      <c r="F19" s="261">
        <f>ROUND(ificbasisdoel!F19*index!$O$8,2)</f>
        <v>2565.84</v>
      </c>
      <c r="G19" s="261">
        <f>ROUND(ificbasisdoel!G19*index!$O$8,2)</f>
        <v>2630.1</v>
      </c>
      <c r="H19" s="261">
        <f>ROUND(ificbasisdoel!H19*index!$O$8,2)</f>
        <v>2714.43</v>
      </c>
      <c r="I19" s="261">
        <f>ROUND(ificbasisdoel!I19*index!$O$8,2)</f>
        <v>2790.1</v>
      </c>
      <c r="J19" s="261">
        <f>ROUND(ificbasisdoel!J19*index!$O$8,2)</f>
        <v>3058.4</v>
      </c>
      <c r="K19" s="261">
        <f>ROUND(ificbasisdoel!K19*index!$O$8,2)</f>
        <v>3311.41</v>
      </c>
      <c r="L19" s="261">
        <f>ROUND(ificbasisdoel!L19*index!$O$8,2)</f>
        <v>3424.64</v>
      </c>
      <c r="M19" s="261">
        <f>ROUND(ificbasisdoel!M19*index!$O$8,2)</f>
        <v>3784.56</v>
      </c>
      <c r="N19" s="261">
        <f>ROUND(ificbasisdoel!N19*index!$O$8,2)</f>
        <v>4053.72</v>
      </c>
      <c r="O19" s="261">
        <f>ROUND(ificbasisdoel!O19*index!$O$8,2)</f>
        <v>4465.87</v>
      </c>
      <c r="P19" s="261">
        <f>ROUND(ificbasisdoel!P19*index!$O$8,2)</f>
        <v>4720.1499999999996</v>
      </c>
      <c r="Q19" s="261">
        <f>ROUND(ificbasisdoel!Q19*index!$O$8,2)</f>
        <v>5187.33</v>
      </c>
      <c r="R19" s="261">
        <f>ROUND(ificbasisdoel!R19*index!$O$8,2)</f>
        <v>5654.52</v>
      </c>
      <c r="S19" s="273">
        <f>ROUND(ificbasisdoel!S19*index!$O$8,2)</f>
        <v>6121.7</v>
      </c>
    </row>
    <row r="20" spans="1:19" x14ac:dyDescent="0.2">
      <c r="A20" s="270">
        <v>18</v>
      </c>
      <c r="B20" s="268">
        <f>ROUND(ificbasisdoel!B20*index!$O$8,2)</f>
        <v>2322.11</v>
      </c>
      <c r="C20" s="261">
        <f>ROUND(ificbasisdoel!C20*index!$O$8,2)</f>
        <v>2362.27</v>
      </c>
      <c r="D20" s="261">
        <f>ROUND(ificbasisdoel!D20*index!$O$8,2)</f>
        <v>2421.92</v>
      </c>
      <c r="E20" s="261">
        <f>ROUND(ificbasisdoel!E20*index!$O$8,2)</f>
        <v>2494.81</v>
      </c>
      <c r="F20" s="261">
        <f>ROUND(ificbasisdoel!F20*index!$O$8,2)</f>
        <v>2579.9899999999998</v>
      </c>
      <c r="G20" s="261">
        <f>ROUND(ificbasisdoel!G20*index!$O$8,2)</f>
        <v>2641.84</v>
      </c>
      <c r="H20" s="261">
        <f>ROUND(ificbasisdoel!H20*index!$O$8,2)</f>
        <v>2726.56</v>
      </c>
      <c r="I20" s="261">
        <f>ROUND(ificbasisdoel!I20*index!$O$8,2)</f>
        <v>2802.71</v>
      </c>
      <c r="J20" s="261">
        <f>ROUND(ificbasisdoel!J20*index!$O$8,2)</f>
        <v>3087.65</v>
      </c>
      <c r="K20" s="261">
        <f>ROUND(ificbasisdoel!K20*index!$O$8,2)</f>
        <v>3344.85</v>
      </c>
      <c r="L20" s="261">
        <f>ROUND(ificbasisdoel!L20*index!$O$8,2)</f>
        <v>3455.58</v>
      </c>
      <c r="M20" s="261">
        <f>ROUND(ificbasisdoel!M20*index!$O$8,2)</f>
        <v>3824.79</v>
      </c>
      <c r="N20" s="261">
        <f>ROUND(ificbasisdoel!N20*index!$O$8,2)</f>
        <v>4096.8100000000004</v>
      </c>
      <c r="O20" s="261">
        <f>ROUND(ificbasisdoel!O20*index!$O$8,2)</f>
        <v>4515.7</v>
      </c>
      <c r="P20" s="261">
        <f>ROUND(ificbasisdoel!P20*index!$O$8,2)</f>
        <v>4762.8</v>
      </c>
      <c r="Q20" s="261">
        <f>ROUND(ificbasisdoel!Q20*index!$O$8,2)</f>
        <v>5234.2</v>
      </c>
      <c r="R20" s="261">
        <f>ROUND(ificbasisdoel!R20*index!$O$8,2)</f>
        <v>5705.6</v>
      </c>
      <c r="S20" s="273">
        <f>ROUND(ificbasisdoel!S20*index!$O$8,2)</f>
        <v>6177.01</v>
      </c>
    </row>
    <row r="21" spans="1:19" x14ac:dyDescent="0.2">
      <c r="A21" s="270">
        <v>19</v>
      </c>
      <c r="B21" s="268">
        <f>ROUND(ificbasisdoel!B21*index!$O$8,2)</f>
        <v>2329.5500000000002</v>
      </c>
      <c r="C21" s="261">
        <f>ROUND(ificbasisdoel!C21*index!$O$8,2)</f>
        <v>2369.6999999999998</v>
      </c>
      <c r="D21" s="261">
        <f>ROUND(ificbasisdoel!D21*index!$O$8,2)</f>
        <v>2430.15</v>
      </c>
      <c r="E21" s="261">
        <f>ROUND(ificbasisdoel!E21*index!$O$8,2)</f>
        <v>2503.9</v>
      </c>
      <c r="F21" s="261">
        <f>ROUND(ificbasisdoel!F21*index!$O$8,2)</f>
        <v>2593.16</v>
      </c>
      <c r="G21" s="261">
        <f>ROUND(ificbasisdoel!G21*index!$O$8,2)</f>
        <v>2652.75</v>
      </c>
      <c r="H21" s="261">
        <f>ROUND(ificbasisdoel!H21*index!$O$8,2)</f>
        <v>2737.83</v>
      </c>
      <c r="I21" s="261">
        <f>ROUND(ificbasisdoel!I21*index!$O$8,2)</f>
        <v>2814.41</v>
      </c>
      <c r="J21" s="261">
        <f>ROUND(ificbasisdoel!J21*index!$O$8,2)</f>
        <v>3114.98</v>
      </c>
      <c r="K21" s="261">
        <f>ROUND(ificbasisdoel!K21*index!$O$8,2)</f>
        <v>3376.09</v>
      </c>
      <c r="L21" s="261">
        <f>ROUND(ificbasisdoel!L21*index!$O$8,2)</f>
        <v>3484.45</v>
      </c>
      <c r="M21" s="261">
        <f>ROUND(ificbasisdoel!M21*index!$O$8,2)</f>
        <v>3862.38</v>
      </c>
      <c r="N21" s="261">
        <f>ROUND(ificbasisdoel!N21*index!$O$8,2)</f>
        <v>4137.08</v>
      </c>
      <c r="O21" s="261">
        <f>ROUND(ificbasisdoel!O21*index!$O$8,2)</f>
        <v>4562.32</v>
      </c>
      <c r="P21" s="261">
        <f>ROUND(ificbasisdoel!P21*index!$O$8,2)</f>
        <v>4802.6000000000004</v>
      </c>
      <c r="Q21" s="261">
        <f>ROUND(ificbasisdoel!Q21*index!$O$8,2)</f>
        <v>5277.94</v>
      </c>
      <c r="R21" s="261">
        <f>ROUND(ificbasisdoel!R21*index!$O$8,2)</f>
        <v>5753.28</v>
      </c>
      <c r="S21" s="273">
        <f>ROUND(ificbasisdoel!S21*index!$O$8,2)</f>
        <v>6228.62</v>
      </c>
    </row>
    <row r="22" spans="1:19" x14ac:dyDescent="0.2">
      <c r="A22" s="270">
        <v>20</v>
      </c>
      <c r="B22" s="268">
        <f>ROUND(ificbasisdoel!B22*index!$O$8,2)</f>
        <v>2336.4499999999998</v>
      </c>
      <c r="C22" s="261">
        <f>ROUND(ificbasisdoel!C22*index!$O$8,2)</f>
        <v>2376.61</v>
      </c>
      <c r="D22" s="261">
        <f>ROUND(ificbasisdoel!D22*index!$O$8,2)</f>
        <v>2437.79</v>
      </c>
      <c r="E22" s="261">
        <f>ROUND(ificbasisdoel!E22*index!$O$8,2)</f>
        <v>2512.33</v>
      </c>
      <c r="F22" s="261">
        <f>ROUND(ificbasisdoel!F22*index!$O$8,2)</f>
        <v>2605.4</v>
      </c>
      <c r="G22" s="261">
        <f>ROUND(ificbasisdoel!G22*index!$O$8,2)</f>
        <v>2662.89</v>
      </c>
      <c r="H22" s="261">
        <f>ROUND(ificbasisdoel!H22*index!$O$8,2)</f>
        <v>2748.3</v>
      </c>
      <c r="I22" s="261">
        <f>ROUND(ificbasisdoel!I22*index!$O$8,2)</f>
        <v>2825.29</v>
      </c>
      <c r="J22" s="261">
        <f>ROUND(ificbasisdoel!J22*index!$O$8,2)</f>
        <v>3140.47</v>
      </c>
      <c r="K22" s="261">
        <f>ROUND(ificbasisdoel!K22*index!$O$8,2)</f>
        <v>3405.25</v>
      </c>
      <c r="L22" s="261">
        <f>ROUND(ificbasisdoel!L22*index!$O$8,2)</f>
        <v>3511.39</v>
      </c>
      <c r="M22" s="261">
        <f>ROUND(ificbasisdoel!M22*index!$O$8,2)</f>
        <v>3897.51</v>
      </c>
      <c r="N22" s="261">
        <f>ROUND(ificbasisdoel!N22*index!$O$8,2)</f>
        <v>4174.71</v>
      </c>
      <c r="O22" s="261">
        <f>ROUND(ificbasisdoel!O22*index!$O$8,2)</f>
        <v>4605.88</v>
      </c>
      <c r="P22" s="261">
        <f>ROUND(ificbasisdoel!P22*index!$O$8,2)</f>
        <v>4839.72</v>
      </c>
      <c r="Q22" s="261">
        <f>ROUND(ificbasisdoel!Q22*index!$O$8,2)</f>
        <v>5318.74</v>
      </c>
      <c r="R22" s="261">
        <f>ROUND(ificbasisdoel!R22*index!$O$8,2)</f>
        <v>5797.75</v>
      </c>
      <c r="S22" s="273">
        <f>ROUND(ificbasisdoel!S22*index!$O$8,2)</f>
        <v>6276.77</v>
      </c>
    </row>
    <row r="23" spans="1:19" x14ac:dyDescent="0.2">
      <c r="A23" s="270">
        <v>21</v>
      </c>
      <c r="B23" s="268">
        <f>ROUND(ificbasisdoel!B23*index!$O$8,2)</f>
        <v>2342.85</v>
      </c>
      <c r="C23" s="261">
        <f>ROUND(ificbasisdoel!C23*index!$O$8,2)</f>
        <v>2390.4499999999998</v>
      </c>
      <c r="D23" s="261">
        <f>ROUND(ificbasisdoel!D23*index!$O$8,2)</f>
        <v>2452.31</v>
      </c>
      <c r="E23" s="261">
        <f>ROUND(ificbasisdoel!E23*index!$O$8,2)</f>
        <v>2527.6</v>
      </c>
      <c r="F23" s="261">
        <f>ROUND(ificbasisdoel!F23*index!$O$8,2)</f>
        <v>2624.21</v>
      </c>
      <c r="G23" s="261">
        <f>ROUND(ificbasisdoel!G23*index!$O$8,2)</f>
        <v>2679.74</v>
      </c>
      <c r="H23" s="261">
        <f>ROUND(ificbasisdoel!H23*index!$O$8,2)</f>
        <v>2765.45</v>
      </c>
      <c r="I23" s="261">
        <f>ROUND(ificbasisdoel!I23*index!$O$8,2)</f>
        <v>2835.39</v>
      </c>
      <c r="J23" s="261">
        <f>ROUND(ificbasisdoel!J23*index!$O$8,2)</f>
        <v>3164.24</v>
      </c>
      <c r="K23" s="261">
        <f>ROUND(ificbasisdoel!K23*index!$O$8,2)</f>
        <v>3432.46</v>
      </c>
      <c r="L23" s="261">
        <f>ROUND(ificbasisdoel!L23*index!$O$8,2)</f>
        <v>3536.49</v>
      </c>
      <c r="M23" s="261">
        <f>ROUND(ificbasisdoel!M23*index!$O$8,2)</f>
        <v>3930.29</v>
      </c>
      <c r="N23" s="261">
        <f>ROUND(ificbasisdoel!N23*index!$O$8,2)</f>
        <v>4209.83</v>
      </c>
      <c r="O23" s="261">
        <f>ROUND(ificbasisdoel!O23*index!$O$8,2)</f>
        <v>4646.5600000000004</v>
      </c>
      <c r="P23" s="261">
        <f>ROUND(ificbasisdoel!P23*index!$O$8,2)</f>
        <v>4874.33</v>
      </c>
      <c r="Q23" s="261">
        <f>ROUND(ificbasisdoel!Q23*index!$O$8,2)</f>
        <v>5356.76</v>
      </c>
      <c r="R23" s="261">
        <f>ROUND(ificbasisdoel!R23*index!$O$8,2)</f>
        <v>5839.2</v>
      </c>
      <c r="S23" s="273">
        <f>ROUND(ificbasisdoel!S23*index!$O$8,2)</f>
        <v>6321.65</v>
      </c>
    </row>
    <row r="24" spans="1:19" x14ac:dyDescent="0.2">
      <c r="A24" s="270">
        <v>22</v>
      </c>
      <c r="B24" s="268">
        <f>ROUND(ificbasisdoel!B24*index!$O$8,2)</f>
        <v>2348.7800000000002</v>
      </c>
      <c r="C24" s="261">
        <f>ROUND(ificbasisdoel!C24*index!$O$8,2)</f>
        <v>2396.39</v>
      </c>
      <c r="D24" s="261">
        <f>ROUND(ificbasisdoel!D24*index!$O$8,2)</f>
        <v>2458.89</v>
      </c>
      <c r="E24" s="261">
        <f>ROUND(ificbasisdoel!E24*index!$O$8,2)</f>
        <v>2534.87</v>
      </c>
      <c r="F24" s="261">
        <f>ROUND(ificbasisdoel!F24*index!$O$8,2)</f>
        <v>2634.77</v>
      </c>
      <c r="G24" s="261">
        <f>ROUND(ificbasisdoel!G24*index!$O$8,2)</f>
        <v>2688.49</v>
      </c>
      <c r="H24" s="261">
        <f>ROUND(ificbasisdoel!H24*index!$O$8,2)</f>
        <v>2774.47</v>
      </c>
      <c r="I24" s="261">
        <f>ROUND(ificbasisdoel!I24*index!$O$8,2)</f>
        <v>2844.77</v>
      </c>
      <c r="J24" s="261">
        <f>ROUND(ificbasisdoel!J24*index!$O$8,2)</f>
        <v>3186.41</v>
      </c>
      <c r="K24" s="261">
        <f>ROUND(ificbasisdoel!K24*index!$O$8,2)</f>
        <v>3457.84</v>
      </c>
      <c r="L24" s="261">
        <f>ROUND(ificbasisdoel!L24*index!$O$8,2)</f>
        <v>3559.89</v>
      </c>
      <c r="M24" s="261">
        <f>ROUND(ificbasisdoel!M24*index!$O$8,2)</f>
        <v>3960.88</v>
      </c>
      <c r="N24" s="261">
        <f>ROUND(ificbasisdoel!N24*index!$O$8,2)</f>
        <v>4242.58</v>
      </c>
      <c r="O24" s="261">
        <f>ROUND(ificbasisdoel!O24*index!$O$8,2)</f>
        <v>4684.5200000000004</v>
      </c>
      <c r="P24" s="261">
        <f>ROUND(ificbasisdoel!P24*index!$O$8,2)</f>
        <v>4906.57</v>
      </c>
      <c r="Q24" s="261">
        <f>ROUND(ificbasisdoel!Q24*index!$O$8,2)</f>
        <v>5392.2</v>
      </c>
      <c r="R24" s="261">
        <f>ROUND(ificbasisdoel!R24*index!$O$8,2)</f>
        <v>5877.83</v>
      </c>
      <c r="S24" s="273">
        <f>ROUND(ificbasisdoel!S24*index!$O$8,2)</f>
        <v>6363.46</v>
      </c>
    </row>
    <row r="25" spans="1:19" x14ac:dyDescent="0.2">
      <c r="A25" s="270">
        <v>23</v>
      </c>
      <c r="B25" s="268">
        <f>ROUND(ificbasisdoel!B25*index!$O$8,2)</f>
        <v>2354.29</v>
      </c>
      <c r="C25" s="261">
        <f>ROUND(ificbasisdoel!C25*index!$O$8,2)</f>
        <v>2401.9</v>
      </c>
      <c r="D25" s="261">
        <f>ROUND(ificbasisdoel!D25*index!$O$8,2)</f>
        <v>2464.9899999999998</v>
      </c>
      <c r="E25" s="261">
        <f>ROUND(ificbasisdoel!E25*index!$O$8,2)</f>
        <v>2541.62</v>
      </c>
      <c r="F25" s="261">
        <f>ROUND(ificbasisdoel!F25*index!$O$8,2)</f>
        <v>2644.59</v>
      </c>
      <c r="G25" s="261">
        <f>ROUND(ificbasisdoel!G25*index!$O$8,2)</f>
        <v>2696.59</v>
      </c>
      <c r="H25" s="261">
        <f>ROUND(ificbasisdoel!H25*index!$O$8,2)</f>
        <v>2782.85</v>
      </c>
      <c r="I25" s="261">
        <f>ROUND(ificbasisdoel!I25*index!$O$8,2)</f>
        <v>2853.47</v>
      </c>
      <c r="J25" s="261">
        <f>ROUND(ificbasisdoel!J25*index!$O$8,2)</f>
        <v>3207.04</v>
      </c>
      <c r="K25" s="261">
        <f>ROUND(ificbasisdoel!K25*index!$O$8,2)</f>
        <v>3481.47</v>
      </c>
      <c r="L25" s="261">
        <f>ROUND(ificbasisdoel!L25*index!$O$8,2)</f>
        <v>3581.67</v>
      </c>
      <c r="M25" s="261">
        <f>ROUND(ificbasisdoel!M25*index!$O$8,2)</f>
        <v>3989.38</v>
      </c>
      <c r="N25" s="261">
        <f>ROUND(ificbasisdoel!N25*index!$O$8,2)</f>
        <v>4273.12</v>
      </c>
      <c r="O25" s="261">
        <f>ROUND(ificbasisdoel!O25*index!$O$8,2)</f>
        <v>4719.93</v>
      </c>
      <c r="P25" s="261">
        <f>ROUND(ificbasisdoel!P25*index!$O$8,2)</f>
        <v>4936.59</v>
      </c>
      <c r="Q25" s="261">
        <f>ROUND(ificbasisdoel!Q25*index!$O$8,2)</f>
        <v>5425.19</v>
      </c>
      <c r="R25" s="261">
        <f>ROUND(ificbasisdoel!R25*index!$O$8,2)</f>
        <v>5913.79</v>
      </c>
      <c r="S25" s="273">
        <f>ROUND(ificbasisdoel!S25*index!$O$8,2)</f>
        <v>6402.39</v>
      </c>
    </row>
    <row r="26" spans="1:19" x14ac:dyDescent="0.2">
      <c r="A26" s="270">
        <v>24</v>
      </c>
      <c r="B26" s="268">
        <f>ROUND(ificbasisdoel!B26*index!$O$8,2)</f>
        <v>2359.4</v>
      </c>
      <c r="C26" s="261">
        <f>ROUND(ificbasisdoel!C26*index!$O$8,2)</f>
        <v>2407</v>
      </c>
      <c r="D26" s="261">
        <f>ROUND(ificbasisdoel!D26*index!$O$8,2)</f>
        <v>2470.64</v>
      </c>
      <c r="E26" s="261">
        <f>ROUND(ificbasisdoel!E26*index!$O$8,2)</f>
        <v>2547.87</v>
      </c>
      <c r="F26" s="261">
        <f>ROUND(ificbasisdoel!F26*index!$O$8,2)</f>
        <v>2653.7</v>
      </c>
      <c r="G26" s="261">
        <f>ROUND(ificbasisdoel!G26*index!$O$8,2)</f>
        <v>2704.12</v>
      </c>
      <c r="H26" s="261">
        <f>ROUND(ificbasisdoel!H26*index!$O$8,2)</f>
        <v>2790.62</v>
      </c>
      <c r="I26" s="261">
        <f>ROUND(ificbasisdoel!I26*index!$O$8,2)</f>
        <v>2861.54</v>
      </c>
      <c r="J26" s="261">
        <f>ROUND(ificbasisdoel!J26*index!$O$8,2)</f>
        <v>3226.26</v>
      </c>
      <c r="K26" s="261">
        <f>ROUND(ificbasisdoel!K26*index!$O$8,2)</f>
        <v>3503.5</v>
      </c>
      <c r="L26" s="261">
        <f>ROUND(ificbasisdoel!L26*index!$O$8,2)</f>
        <v>3601.94</v>
      </c>
      <c r="M26" s="261">
        <f>ROUND(ificbasisdoel!M26*index!$O$8,2)</f>
        <v>4015.94</v>
      </c>
      <c r="N26" s="261">
        <f>ROUND(ificbasisdoel!N26*index!$O$8,2)</f>
        <v>4301.5600000000004</v>
      </c>
      <c r="O26" s="261">
        <f>ROUND(ificbasisdoel!O26*index!$O$8,2)</f>
        <v>4752.92</v>
      </c>
      <c r="P26" s="261">
        <f>ROUND(ificbasisdoel!P26*index!$O$8,2)</f>
        <v>4964.51</v>
      </c>
      <c r="Q26" s="261">
        <f>ROUND(ificbasisdoel!Q26*index!$O$8,2)</f>
        <v>5455.89</v>
      </c>
      <c r="R26" s="261">
        <f>ROUND(ificbasisdoel!R26*index!$O$8,2)</f>
        <v>5947.25</v>
      </c>
      <c r="S26" s="273">
        <f>ROUND(ificbasisdoel!S26*index!$O$8,2)</f>
        <v>6438.63</v>
      </c>
    </row>
    <row r="27" spans="1:19" x14ac:dyDescent="0.2">
      <c r="A27" s="270">
        <v>25</v>
      </c>
      <c r="B27" s="268">
        <f>ROUND(ificbasisdoel!B27*index!$O$8,2)</f>
        <v>2364.14</v>
      </c>
      <c r="C27" s="261">
        <f>ROUND(ificbasisdoel!C27*index!$O$8,2)</f>
        <v>2411.73</v>
      </c>
      <c r="D27" s="261">
        <f>ROUND(ificbasisdoel!D27*index!$O$8,2)</f>
        <v>2475.9</v>
      </c>
      <c r="E27" s="261">
        <f>ROUND(ificbasisdoel!E27*index!$O$8,2)</f>
        <v>2553.66</v>
      </c>
      <c r="F27" s="261">
        <f>ROUND(ificbasisdoel!F27*index!$O$8,2)</f>
        <v>2662.16</v>
      </c>
      <c r="G27" s="261">
        <f>ROUND(ificbasisdoel!G27*index!$O$8,2)</f>
        <v>2711.1</v>
      </c>
      <c r="H27" s="261">
        <f>ROUND(ificbasisdoel!H27*index!$O$8,2)</f>
        <v>2797.82</v>
      </c>
      <c r="I27" s="261">
        <f>ROUND(ificbasisdoel!I27*index!$O$8,2)</f>
        <v>2869.04</v>
      </c>
      <c r="J27" s="261">
        <f>ROUND(ificbasisdoel!J27*index!$O$8,2)</f>
        <v>3244.14</v>
      </c>
      <c r="K27" s="261">
        <f>ROUND(ificbasisdoel!K27*index!$O$8,2)</f>
        <v>3524</v>
      </c>
      <c r="L27" s="261">
        <f>ROUND(ificbasisdoel!L27*index!$O$8,2)</f>
        <v>3620.79</v>
      </c>
      <c r="M27" s="261">
        <f>ROUND(ificbasisdoel!M27*index!$O$8,2)</f>
        <v>4040.68</v>
      </c>
      <c r="N27" s="261">
        <f>ROUND(ificbasisdoel!N27*index!$O$8,2)</f>
        <v>4328.05</v>
      </c>
      <c r="O27" s="261">
        <f>ROUND(ificbasisdoel!O27*index!$O$8,2)</f>
        <v>4783.66</v>
      </c>
      <c r="P27" s="261">
        <f>ROUND(ificbasisdoel!P27*index!$O$8,2)</f>
        <v>4990.5</v>
      </c>
      <c r="Q27" s="261">
        <f>ROUND(ificbasisdoel!Q27*index!$O$8,2)</f>
        <v>5484.45</v>
      </c>
      <c r="R27" s="261">
        <f>ROUND(ificbasisdoel!R27*index!$O$8,2)</f>
        <v>5978.38</v>
      </c>
      <c r="S27" s="273">
        <f>ROUND(ificbasisdoel!S27*index!$O$8,2)</f>
        <v>6472.33</v>
      </c>
    </row>
    <row r="28" spans="1:19" x14ac:dyDescent="0.2">
      <c r="A28" s="270">
        <v>26</v>
      </c>
      <c r="B28" s="268">
        <f>ROUND(ificbasisdoel!B28*index!$O$8,2)</f>
        <v>2368.52</v>
      </c>
      <c r="C28" s="261">
        <f>ROUND(ificbasisdoel!C28*index!$O$8,2)</f>
        <v>2423.56</v>
      </c>
      <c r="D28" s="261">
        <f>ROUND(ificbasisdoel!D28*index!$O$8,2)</f>
        <v>2488.1999999999998</v>
      </c>
      <c r="E28" s="261">
        <f>ROUND(ificbasisdoel!E28*index!$O$8,2)</f>
        <v>2566.4699999999998</v>
      </c>
      <c r="F28" s="261">
        <f>ROUND(ificbasisdoel!F28*index!$O$8,2)</f>
        <v>2677.45</v>
      </c>
      <c r="G28" s="261">
        <f>ROUND(ificbasisdoel!G28*index!$O$8,2)</f>
        <v>2725.01</v>
      </c>
      <c r="H28" s="261">
        <f>ROUND(ificbasisdoel!H28*index!$O$8,2)</f>
        <v>2811.95</v>
      </c>
      <c r="I28" s="261">
        <f>ROUND(ificbasisdoel!I28*index!$O$8,2)</f>
        <v>2875.98</v>
      </c>
      <c r="J28" s="261">
        <f>ROUND(ificbasisdoel!J28*index!$O$8,2)</f>
        <v>3260.78</v>
      </c>
      <c r="K28" s="261">
        <f>ROUND(ificbasisdoel!K28*index!$O$8,2)</f>
        <v>3543.06</v>
      </c>
      <c r="L28" s="261">
        <f>ROUND(ificbasisdoel!L28*index!$O$8,2)</f>
        <v>3638.32</v>
      </c>
      <c r="M28" s="261">
        <f>ROUND(ificbasisdoel!M28*index!$O$8,2)</f>
        <v>4063.7</v>
      </c>
      <c r="N28" s="261">
        <f>ROUND(ificbasisdoel!N28*index!$O$8,2)</f>
        <v>4352.71</v>
      </c>
      <c r="O28" s="261">
        <f>ROUND(ificbasisdoel!O28*index!$O$8,2)</f>
        <v>4812.2700000000004</v>
      </c>
      <c r="P28" s="261">
        <f>ROUND(ificbasisdoel!P28*index!$O$8,2)</f>
        <v>5014.67</v>
      </c>
      <c r="Q28" s="261">
        <f>ROUND(ificbasisdoel!Q28*index!$O$8,2)</f>
        <v>5511</v>
      </c>
      <c r="R28" s="261">
        <f>ROUND(ificbasisdoel!R28*index!$O$8,2)</f>
        <v>6007.33</v>
      </c>
      <c r="S28" s="273">
        <f>ROUND(ificbasisdoel!S28*index!$O$8,2)</f>
        <v>6503.66</v>
      </c>
    </row>
    <row r="29" spans="1:19" x14ac:dyDescent="0.2">
      <c r="A29" s="270">
        <v>27</v>
      </c>
      <c r="B29" s="268">
        <f>ROUND(ificbasisdoel!B29*index!$O$8,2)</f>
        <v>2372.58</v>
      </c>
      <c r="C29" s="261">
        <f>ROUND(ificbasisdoel!C29*index!$O$8,2)</f>
        <v>2427.62</v>
      </c>
      <c r="D29" s="261">
        <f>ROUND(ificbasisdoel!D29*index!$O$8,2)</f>
        <v>2492.6999999999998</v>
      </c>
      <c r="E29" s="261">
        <f>ROUND(ificbasisdoel!E29*index!$O$8,2)</f>
        <v>2571.46</v>
      </c>
      <c r="F29" s="261">
        <f>ROUND(ificbasisdoel!F29*index!$O$8,2)</f>
        <v>2684.73</v>
      </c>
      <c r="G29" s="261">
        <f>ROUND(ificbasisdoel!G29*index!$O$8,2)</f>
        <v>2731.02</v>
      </c>
      <c r="H29" s="261">
        <f>ROUND(ificbasisdoel!H29*index!$O$8,2)</f>
        <v>2818.14</v>
      </c>
      <c r="I29" s="261">
        <f>ROUND(ificbasisdoel!I29*index!$O$8,2)</f>
        <v>2882.42</v>
      </c>
      <c r="J29" s="261">
        <f>ROUND(ificbasisdoel!J29*index!$O$8,2)</f>
        <v>3276.24</v>
      </c>
      <c r="K29" s="261">
        <f>ROUND(ificbasisdoel!K29*index!$O$8,2)</f>
        <v>3560.8</v>
      </c>
      <c r="L29" s="261">
        <f>ROUND(ificbasisdoel!L29*index!$O$8,2)</f>
        <v>3654.62</v>
      </c>
      <c r="M29" s="261">
        <f>ROUND(ificbasisdoel!M29*index!$O$8,2)</f>
        <v>4085.11</v>
      </c>
      <c r="N29" s="261">
        <f>ROUND(ificbasisdoel!N29*index!$O$8,2)</f>
        <v>4375.6499999999996</v>
      </c>
      <c r="O29" s="261">
        <f>ROUND(ificbasisdoel!O29*index!$O$8,2)</f>
        <v>4838.8900000000003</v>
      </c>
      <c r="P29" s="261">
        <f>ROUND(ificbasisdoel!P29*index!$O$8,2)</f>
        <v>5037.13</v>
      </c>
      <c r="Q29" s="261">
        <f>ROUND(ificbasisdoel!Q29*index!$O$8,2)</f>
        <v>5535.68</v>
      </c>
      <c r="R29" s="261">
        <f>ROUND(ificbasisdoel!R29*index!$O$8,2)</f>
        <v>6034.24</v>
      </c>
      <c r="S29" s="273">
        <f>ROUND(ificbasisdoel!S29*index!$O$8,2)</f>
        <v>6532.79</v>
      </c>
    </row>
    <row r="30" spans="1:19" x14ac:dyDescent="0.2">
      <c r="A30" s="270">
        <v>28</v>
      </c>
      <c r="B30" s="268">
        <f>ROUND(ificbasisdoel!B30*index!$O$8,2)</f>
        <v>2376.36</v>
      </c>
      <c r="C30" s="261">
        <f>ROUND(ificbasisdoel!C30*index!$O$8,2)</f>
        <v>2431.38</v>
      </c>
      <c r="D30" s="261">
        <f>ROUND(ificbasisdoel!D30*index!$O$8,2)</f>
        <v>2496.88</v>
      </c>
      <c r="E30" s="261">
        <f>ROUND(ificbasisdoel!E30*index!$O$8,2)</f>
        <v>2576.08</v>
      </c>
      <c r="F30" s="261">
        <f>ROUND(ificbasisdoel!F30*index!$O$8,2)</f>
        <v>2691.49</v>
      </c>
      <c r="G30" s="261">
        <f>ROUND(ificbasisdoel!G30*index!$O$8,2)</f>
        <v>2736.58</v>
      </c>
      <c r="H30" s="261">
        <f>ROUND(ificbasisdoel!H30*index!$O$8,2)</f>
        <v>2823.89</v>
      </c>
      <c r="I30" s="261">
        <f>ROUND(ificbasisdoel!I30*index!$O$8,2)</f>
        <v>2888.39</v>
      </c>
      <c r="J30" s="261">
        <f>ROUND(ificbasisdoel!J30*index!$O$8,2)</f>
        <v>3290.61</v>
      </c>
      <c r="K30" s="261">
        <f>ROUND(ificbasisdoel!K30*index!$O$8,2)</f>
        <v>3577.29</v>
      </c>
      <c r="L30" s="261">
        <f>ROUND(ificbasisdoel!L30*index!$O$8,2)</f>
        <v>3669.76</v>
      </c>
      <c r="M30" s="261">
        <f>ROUND(ificbasisdoel!M30*index!$O$8,2)</f>
        <v>4105.0200000000004</v>
      </c>
      <c r="N30" s="261">
        <f>ROUND(ificbasisdoel!N30*index!$O$8,2)</f>
        <v>4396.9799999999996</v>
      </c>
      <c r="O30" s="261">
        <f>ROUND(ificbasisdoel!O30*index!$O$8,2)</f>
        <v>4863.66</v>
      </c>
      <c r="P30" s="261">
        <f>ROUND(ificbasisdoel!P30*index!$O$8,2)</f>
        <v>5058</v>
      </c>
      <c r="Q30" s="261">
        <f>ROUND(ificbasisdoel!Q30*index!$O$8,2)</f>
        <v>5558.61</v>
      </c>
      <c r="R30" s="261">
        <f>ROUND(ificbasisdoel!R30*index!$O$8,2)</f>
        <v>6059.24</v>
      </c>
      <c r="S30" s="273">
        <f>ROUND(ificbasisdoel!S30*index!$O$8,2)</f>
        <v>6559.85</v>
      </c>
    </row>
    <row r="31" spans="1:19" x14ac:dyDescent="0.2">
      <c r="A31" s="270">
        <v>29</v>
      </c>
      <c r="B31" s="268">
        <f>ROUND(ificbasisdoel!B31*index!$O$8,2)</f>
        <v>2379.84</v>
      </c>
      <c r="C31" s="261">
        <f>ROUND(ificbasisdoel!C31*index!$O$8,2)</f>
        <v>2434.87</v>
      </c>
      <c r="D31" s="261">
        <f>ROUND(ificbasisdoel!D31*index!$O$8,2)</f>
        <v>2500.7399999999998</v>
      </c>
      <c r="E31" s="261">
        <f>ROUND(ificbasisdoel!E31*index!$O$8,2)</f>
        <v>2580.36</v>
      </c>
      <c r="F31" s="261">
        <f>ROUND(ificbasisdoel!F31*index!$O$8,2)</f>
        <v>2697.76</v>
      </c>
      <c r="G31" s="261">
        <f>ROUND(ificbasisdoel!G31*index!$O$8,2)</f>
        <v>2741.74</v>
      </c>
      <c r="H31" s="261">
        <f>ROUND(ificbasisdoel!H31*index!$O$8,2)</f>
        <v>2829.21</v>
      </c>
      <c r="I31" s="261">
        <f>ROUND(ificbasisdoel!I31*index!$O$8,2)</f>
        <v>2893.92</v>
      </c>
      <c r="J31" s="261">
        <f>ROUND(ificbasisdoel!J31*index!$O$8,2)</f>
        <v>3303.96</v>
      </c>
      <c r="K31" s="261">
        <f>ROUND(ificbasisdoel!K31*index!$O$8,2)</f>
        <v>3592.61</v>
      </c>
      <c r="L31" s="261">
        <f>ROUND(ificbasisdoel!L31*index!$O$8,2)</f>
        <v>3683.82</v>
      </c>
      <c r="M31" s="261">
        <f>ROUND(ificbasisdoel!M31*index!$O$8,2)</f>
        <v>4123.5200000000004</v>
      </c>
      <c r="N31" s="261">
        <f>ROUND(ificbasisdoel!N31*index!$O$8,2)</f>
        <v>4416.79</v>
      </c>
      <c r="O31" s="261">
        <f>ROUND(ificbasisdoel!O31*index!$O$8,2)</f>
        <v>4886.68</v>
      </c>
      <c r="P31" s="261">
        <f>ROUND(ificbasisdoel!P31*index!$O$8,2)</f>
        <v>5077.38</v>
      </c>
      <c r="Q31" s="261">
        <f>ROUND(ificbasisdoel!Q31*index!$O$8,2)</f>
        <v>5579.92</v>
      </c>
      <c r="R31" s="261">
        <f>ROUND(ificbasisdoel!R31*index!$O$8,2)</f>
        <v>6082.45</v>
      </c>
      <c r="S31" s="273">
        <f>ROUND(ificbasisdoel!S31*index!$O$8,2)</f>
        <v>6585</v>
      </c>
    </row>
    <row r="32" spans="1:19" x14ac:dyDescent="0.2">
      <c r="A32" s="270">
        <v>30</v>
      </c>
      <c r="B32" s="268">
        <f>ROUND(ificbasisdoel!B32*index!$O$8,2)</f>
        <v>2383.08</v>
      </c>
      <c r="C32" s="261">
        <f>ROUND(ificbasisdoel!C32*index!$O$8,2)</f>
        <v>2438.11</v>
      </c>
      <c r="D32" s="261">
        <f>ROUND(ificbasisdoel!D32*index!$O$8,2)</f>
        <v>2504.33</v>
      </c>
      <c r="E32" s="261">
        <f>ROUND(ificbasisdoel!E32*index!$O$8,2)</f>
        <v>2584.3200000000002</v>
      </c>
      <c r="F32" s="261">
        <f>ROUND(ificbasisdoel!F32*index!$O$8,2)</f>
        <v>2703.56</v>
      </c>
      <c r="G32" s="261">
        <f>ROUND(ificbasisdoel!G32*index!$O$8,2)</f>
        <v>2746.52</v>
      </c>
      <c r="H32" s="261">
        <f>ROUND(ificbasisdoel!H32*index!$O$8,2)</f>
        <v>2834.15</v>
      </c>
      <c r="I32" s="261">
        <f>ROUND(ificbasisdoel!I32*index!$O$8,2)</f>
        <v>2899.05</v>
      </c>
      <c r="J32" s="261">
        <f>ROUND(ificbasisdoel!J32*index!$O$8,2)</f>
        <v>3316.37</v>
      </c>
      <c r="K32" s="261">
        <f>ROUND(ificbasisdoel!K32*index!$O$8,2)</f>
        <v>3606.84</v>
      </c>
      <c r="L32" s="261">
        <f>ROUND(ificbasisdoel!L32*index!$O$8,2)</f>
        <v>3696.88</v>
      </c>
      <c r="M32" s="261">
        <f>ROUND(ificbasisdoel!M32*index!$O$8,2)</f>
        <v>4140.72</v>
      </c>
      <c r="N32" s="261">
        <f>ROUND(ificbasisdoel!N32*index!$O$8,2)</f>
        <v>4435.22</v>
      </c>
      <c r="O32" s="261">
        <f>ROUND(ificbasisdoel!O32*index!$O$8,2)</f>
        <v>4908.08</v>
      </c>
      <c r="P32" s="261">
        <f>ROUND(ificbasisdoel!P32*index!$O$8,2)</f>
        <v>5095.38</v>
      </c>
      <c r="Q32" s="261">
        <f>ROUND(ificbasisdoel!Q32*index!$O$8,2)</f>
        <v>5599.7</v>
      </c>
      <c r="R32" s="261">
        <f>ROUND(ificbasisdoel!R32*index!$O$8,2)</f>
        <v>6104.02</v>
      </c>
      <c r="S32" s="273">
        <f>ROUND(ificbasisdoel!S32*index!$O$8,2)</f>
        <v>6608.34</v>
      </c>
    </row>
    <row r="33" spans="1:19" x14ac:dyDescent="0.2">
      <c r="A33" s="270">
        <v>31</v>
      </c>
      <c r="B33" s="268">
        <f>ROUND(ificbasisdoel!B33*index!$O$8,2)</f>
        <v>2386.0700000000002</v>
      </c>
      <c r="C33" s="261">
        <f>ROUND(ificbasisdoel!C33*index!$O$8,2)</f>
        <v>2448.4899999999998</v>
      </c>
      <c r="D33" s="261">
        <f>ROUND(ificbasisdoel!D33*index!$O$8,2)</f>
        <v>2515.04</v>
      </c>
      <c r="E33" s="261">
        <f>ROUND(ificbasisdoel!E33*index!$O$8,2)</f>
        <v>2595.38</v>
      </c>
      <c r="F33" s="261">
        <f>ROUND(ificbasisdoel!F33*index!$O$8,2)</f>
        <v>2716.34</v>
      </c>
      <c r="G33" s="261">
        <f>ROUND(ificbasisdoel!G33*index!$O$8,2)</f>
        <v>2758.34</v>
      </c>
      <c r="H33" s="261">
        <f>ROUND(ificbasisdoel!H33*index!$O$8,2)</f>
        <v>2846.11</v>
      </c>
      <c r="I33" s="261">
        <f>ROUND(ificbasisdoel!I33*index!$O$8,2)</f>
        <v>2903.81</v>
      </c>
      <c r="J33" s="261">
        <f>ROUND(ificbasisdoel!J33*index!$O$8,2)</f>
        <v>3327.88</v>
      </c>
      <c r="K33" s="261">
        <f>ROUND(ificbasisdoel!K33*index!$O$8,2)</f>
        <v>3620.06</v>
      </c>
      <c r="L33" s="261">
        <f>ROUND(ificbasisdoel!L33*index!$O$8,2)</f>
        <v>3709</v>
      </c>
      <c r="M33" s="261">
        <f>ROUND(ificbasisdoel!M33*index!$O$8,2)</f>
        <v>4156.6899999999996</v>
      </c>
      <c r="N33" s="261">
        <f>ROUND(ificbasisdoel!N33*index!$O$8,2)</f>
        <v>4452.32</v>
      </c>
      <c r="O33" s="261">
        <f>ROUND(ificbasisdoel!O33*index!$O$8,2)</f>
        <v>4927.96</v>
      </c>
      <c r="P33" s="261">
        <f>ROUND(ificbasisdoel!P33*index!$O$8,2)</f>
        <v>5112.09</v>
      </c>
      <c r="Q33" s="261">
        <f>ROUND(ificbasisdoel!Q33*index!$O$8,2)</f>
        <v>5618.06</v>
      </c>
      <c r="R33" s="261">
        <f>ROUND(ificbasisdoel!R33*index!$O$8,2)</f>
        <v>6124.03</v>
      </c>
      <c r="S33" s="273">
        <f>ROUND(ificbasisdoel!S33*index!$O$8,2)</f>
        <v>6630.01</v>
      </c>
    </row>
    <row r="34" spans="1:19" x14ac:dyDescent="0.2">
      <c r="A34" s="270">
        <v>32</v>
      </c>
      <c r="B34" s="268">
        <f>ROUND(ificbasisdoel!B34*index!$O$8,2)</f>
        <v>2388.84</v>
      </c>
      <c r="C34" s="261">
        <f>ROUND(ificbasisdoel!C34*index!$O$8,2)</f>
        <v>2451.2600000000002</v>
      </c>
      <c r="D34" s="261">
        <f>ROUND(ificbasisdoel!D34*index!$O$8,2)</f>
        <v>2518.11</v>
      </c>
      <c r="E34" s="261">
        <f>ROUND(ificbasisdoel!E34*index!$O$8,2)</f>
        <v>2598.79</v>
      </c>
      <c r="F34" s="261">
        <f>ROUND(ificbasisdoel!F34*index!$O$8,2)</f>
        <v>2721.33</v>
      </c>
      <c r="G34" s="261">
        <f>ROUND(ificbasisdoel!G34*index!$O$8,2)</f>
        <v>2762.44</v>
      </c>
      <c r="H34" s="261">
        <f>ROUND(ificbasisdoel!H34*index!$O$8,2)</f>
        <v>2850.35</v>
      </c>
      <c r="I34" s="261">
        <f>ROUND(ificbasisdoel!I34*index!$O$8,2)</f>
        <v>2908.2</v>
      </c>
      <c r="J34" s="261">
        <f>ROUND(ificbasisdoel!J34*index!$O$8,2)</f>
        <v>3338.56</v>
      </c>
      <c r="K34" s="261">
        <f>ROUND(ificbasisdoel!K34*index!$O$8,2)</f>
        <v>3632.33</v>
      </c>
      <c r="L34" s="261">
        <f>ROUND(ificbasisdoel!L34*index!$O$8,2)</f>
        <v>3720.25</v>
      </c>
      <c r="M34" s="261">
        <f>ROUND(ificbasisdoel!M34*index!$O$8,2)</f>
        <v>4171.5200000000004</v>
      </c>
      <c r="N34" s="261">
        <f>ROUND(ificbasisdoel!N34*index!$O$8,2)</f>
        <v>4468.21</v>
      </c>
      <c r="O34" s="261">
        <f>ROUND(ificbasisdoel!O34*index!$O$8,2)</f>
        <v>4946.42</v>
      </c>
      <c r="P34" s="261">
        <f>ROUND(ificbasisdoel!P34*index!$O$8,2)</f>
        <v>5127.59</v>
      </c>
      <c r="Q34" s="261">
        <f>ROUND(ificbasisdoel!Q34*index!$O$8,2)</f>
        <v>5635.1</v>
      </c>
      <c r="R34" s="261">
        <f>ROUND(ificbasisdoel!R34*index!$O$8,2)</f>
        <v>6142.6</v>
      </c>
      <c r="S34" s="273">
        <f>ROUND(ificbasisdoel!S34*index!$O$8,2)</f>
        <v>6650.11</v>
      </c>
    </row>
    <row r="35" spans="1:19" x14ac:dyDescent="0.2">
      <c r="A35" s="270">
        <v>33</v>
      </c>
      <c r="B35" s="268">
        <f>ROUND(ificbasisdoel!B35*index!$O$8,2)</f>
        <v>2391.41</v>
      </c>
      <c r="C35" s="261">
        <f>ROUND(ificbasisdoel!C35*index!$O$8,2)</f>
        <v>2453.83</v>
      </c>
      <c r="D35" s="261">
        <f>ROUND(ificbasisdoel!D35*index!$O$8,2)</f>
        <v>2520.96</v>
      </c>
      <c r="E35" s="261">
        <f>ROUND(ificbasisdoel!E35*index!$O$8,2)</f>
        <v>2601.94</v>
      </c>
      <c r="F35" s="261">
        <f>ROUND(ificbasisdoel!F35*index!$O$8,2)</f>
        <v>2725.95</v>
      </c>
      <c r="G35" s="261">
        <f>ROUND(ificbasisdoel!G35*index!$O$8,2)</f>
        <v>2766.24</v>
      </c>
      <c r="H35" s="261">
        <f>ROUND(ificbasisdoel!H35*index!$O$8,2)</f>
        <v>2854.28</v>
      </c>
      <c r="I35" s="261">
        <f>ROUND(ificbasisdoel!I35*index!$O$8,2)</f>
        <v>2912.28</v>
      </c>
      <c r="J35" s="261">
        <f>ROUND(ificbasisdoel!J35*index!$O$8,2)</f>
        <v>3348.49</v>
      </c>
      <c r="K35" s="261">
        <f>ROUND(ificbasisdoel!K35*index!$O$8,2)</f>
        <v>3643.73</v>
      </c>
      <c r="L35" s="261">
        <f>ROUND(ificbasisdoel!L35*index!$O$8,2)</f>
        <v>3730.69</v>
      </c>
      <c r="M35" s="261">
        <f>ROUND(ificbasisdoel!M35*index!$O$8,2)</f>
        <v>4185.29</v>
      </c>
      <c r="N35" s="261">
        <f>ROUND(ificbasisdoel!N35*index!$O$8,2)</f>
        <v>4482.96</v>
      </c>
      <c r="O35" s="261">
        <f>ROUND(ificbasisdoel!O35*index!$O$8,2)</f>
        <v>4963.5600000000004</v>
      </c>
      <c r="P35" s="261">
        <f>ROUND(ificbasisdoel!P35*index!$O$8,2)</f>
        <v>5141.97</v>
      </c>
      <c r="Q35" s="261">
        <f>ROUND(ificbasisdoel!Q35*index!$O$8,2)</f>
        <v>5650.91</v>
      </c>
      <c r="R35" s="261">
        <f>ROUND(ificbasisdoel!R35*index!$O$8,2)</f>
        <v>6159.84</v>
      </c>
      <c r="S35" s="273">
        <f>ROUND(ificbasisdoel!S35*index!$O$8,2)</f>
        <v>6668.77</v>
      </c>
    </row>
    <row r="36" spans="1:19" x14ac:dyDescent="0.2">
      <c r="A36" s="270">
        <v>34</v>
      </c>
      <c r="B36" s="268">
        <f>ROUND(ificbasisdoel!B36*index!$O$8,2)</f>
        <v>2393.79</v>
      </c>
      <c r="C36" s="261">
        <f>ROUND(ificbasisdoel!C36*index!$O$8,2)</f>
        <v>2456.21</v>
      </c>
      <c r="D36" s="261">
        <f>ROUND(ificbasisdoel!D36*index!$O$8,2)</f>
        <v>2523.6</v>
      </c>
      <c r="E36" s="261">
        <f>ROUND(ificbasisdoel!E36*index!$O$8,2)</f>
        <v>2604.86</v>
      </c>
      <c r="F36" s="261">
        <f>ROUND(ificbasisdoel!F36*index!$O$8,2)</f>
        <v>2730.24</v>
      </c>
      <c r="G36" s="261">
        <f>ROUND(ificbasisdoel!G36*index!$O$8,2)</f>
        <v>2769.77</v>
      </c>
      <c r="H36" s="261">
        <f>ROUND(ificbasisdoel!H36*index!$O$8,2)</f>
        <v>2857.91</v>
      </c>
      <c r="I36" s="261">
        <f>ROUND(ificbasisdoel!I36*index!$O$8,2)</f>
        <v>2916.07</v>
      </c>
      <c r="J36" s="261">
        <f>ROUND(ificbasisdoel!J36*index!$O$8,2)</f>
        <v>3357.69</v>
      </c>
      <c r="K36" s="261">
        <f>ROUND(ificbasisdoel!K36*index!$O$8,2)</f>
        <v>3654.29</v>
      </c>
      <c r="L36" s="261">
        <f>ROUND(ificbasisdoel!L36*index!$O$8,2)</f>
        <v>3740.37</v>
      </c>
      <c r="M36" s="261">
        <f>ROUND(ificbasisdoel!M36*index!$O$8,2)</f>
        <v>4198.08</v>
      </c>
      <c r="N36" s="261">
        <f>ROUND(ificbasisdoel!N36*index!$O$8,2)</f>
        <v>4496.6499999999996</v>
      </c>
      <c r="O36" s="261">
        <f>ROUND(ificbasisdoel!O36*index!$O$8,2)</f>
        <v>4979.4799999999996</v>
      </c>
      <c r="P36" s="261">
        <f>ROUND(ificbasisdoel!P36*index!$O$8,2)</f>
        <v>5155.3100000000004</v>
      </c>
      <c r="Q36" s="261">
        <f>ROUND(ificbasisdoel!Q36*index!$O$8,2)</f>
        <v>5665.57</v>
      </c>
      <c r="R36" s="261">
        <f>ROUND(ificbasisdoel!R36*index!$O$8,2)</f>
        <v>6175.82</v>
      </c>
      <c r="S36" s="273">
        <f>ROUND(ificbasisdoel!S36*index!$O$8,2)</f>
        <v>6686.08</v>
      </c>
    </row>
    <row r="37" spans="1:19" x14ac:dyDescent="0.2">
      <c r="A37" s="270">
        <v>35</v>
      </c>
      <c r="B37" s="268">
        <f>ROUND(ificbasisdoel!B37*index!$O$8,2)</f>
        <v>2395.9899999999998</v>
      </c>
      <c r="C37" s="261">
        <f>ROUND(ificbasisdoel!C37*index!$O$8,2)</f>
        <v>2458.41</v>
      </c>
      <c r="D37" s="261">
        <f>ROUND(ificbasisdoel!D37*index!$O$8,2)</f>
        <v>2526.0500000000002</v>
      </c>
      <c r="E37" s="261">
        <f>ROUND(ificbasisdoel!E37*index!$O$8,2)</f>
        <v>2607.56</v>
      </c>
      <c r="F37" s="261">
        <f>ROUND(ificbasisdoel!F37*index!$O$8,2)</f>
        <v>2734.21</v>
      </c>
      <c r="G37" s="261">
        <f>ROUND(ificbasisdoel!G37*index!$O$8,2)</f>
        <v>2773.02</v>
      </c>
      <c r="H37" s="261">
        <f>ROUND(ificbasisdoel!H37*index!$O$8,2)</f>
        <v>2861.27</v>
      </c>
      <c r="I37" s="261">
        <f>ROUND(ificbasisdoel!I37*index!$O$8,2)</f>
        <v>2919.57</v>
      </c>
      <c r="J37" s="261">
        <f>ROUND(ificbasisdoel!J37*index!$O$8,2)</f>
        <v>3366.21</v>
      </c>
      <c r="K37" s="261">
        <f>ROUND(ificbasisdoel!K37*index!$O$8,2)</f>
        <v>3664.1</v>
      </c>
      <c r="L37" s="261">
        <f>ROUND(ificbasisdoel!L37*index!$O$8,2)</f>
        <v>3749.35</v>
      </c>
      <c r="M37" s="261">
        <f>ROUND(ificbasisdoel!M37*index!$O$8,2)</f>
        <v>4209.93</v>
      </c>
      <c r="N37" s="261">
        <f>ROUND(ificbasisdoel!N37*index!$O$8,2)</f>
        <v>4509.3500000000004</v>
      </c>
      <c r="O37" s="261">
        <f>ROUND(ificbasisdoel!O37*index!$O$8,2)</f>
        <v>4994.25</v>
      </c>
      <c r="P37" s="261">
        <f>ROUND(ificbasisdoel!P37*index!$O$8,2)</f>
        <v>5167.7</v>
      </c>
      <c r="Q37" s="261">
        <f>ROUND(ificbasisdoel!Q37*index!$O$8,2)</f>
        <v>5679.18</v>
      </c>
      <c r="R37" s="261">
        <f>ROUND(ificbasisdoel!R37*index!$O$8,2)</f>
        <v>6190.66</v>
      </c>
      <c r="S37" s="273">
        <f>ROUND(ificbasisdoel!S37*index!$O$8,2)</f>
        <v>6702.13</v>
      </c>
    </row>
    <row r="38" spans="1:19" x14ac:dyDescent="0.2">
      <c r="A38" s="270">
        <v>36</v>
      </c>
      <c r="B38" s="268">
        <f>ROUND(ificbasisdoel!B38*index!$O$8,2)</f>
        <v>2395.9899999999998</v>
      </c>
      <c r="C38" s="261">
        <f>ROUND(ificbasisdoel!C38*index!$O$8,2)</f>
        <v>2458.41</v>
      </c>
      <c r="D38" s="261">
        <f>ROUND(ificbasisdoel!D38*index!$O$8,2)</f>
        <v>2526.0500000000002</v>
      </c>
      <c r="E38" s="261">
        <f>ROUND(ificbasisdoel!E38*index!$O$8,2)</f>
        <v>2607.56</v>
      </c>
      <c r="F38" s="261">
        <f>ROUND(ificbasisdoel!F38*index!$O$8,2)</f>
        <v>2734.21</v>
      </c>
      <c r="G38" s="261">
        <f>ROUND(ificbasisdoel!G38*index!$O$8,2)</f>
        <v>2773.02</v>
      </c>
      <c r="H38" s="261">
        <f>ROUND(ificbasisdoel!H38*index!$O$8,2)</f>
        <v>2861.27</v>
      </c>
      <c r="I38" s="261">
        <f>ROUND(ificbasisdoel!I38*index!$O$8,2)</f>
        <v>2919.57</v>
      </c>
      <c r="J38" s="261">
        <f>ROUND(ificbasisdoel!J38*index!$O$8,2)</f>
        <v>3366.21</v>
      </c>
      <c r="K38" s="261">
        <f>ROUND(ificbasisdoel!K38*index!$O$8,2)</f>
        <v>3664.1</v>
      </c>
      <c r="L38" s="261">
        <f>ROUND(ificbasisdoel!L38*index!$O$8,2)</f>
        <v>3749.35</v>
      </c>
      <c r="M38" s="261">
        <f>ROUND(ificbasisdoel!M38*index!$O$8,2)</f>
        <v>4209.93</v>
      </c>
      <c r="N38" s="261">
        <f>ROUND(ificbasisdoel!N38*index!$O$8,2)</f>
        <v>4509.3500000000004</v>
      </c>
      <c r="O38" s="261">
        <f>ROUND(ificbasisdoel!O38*index!$O$8,2)</f>
        <v>4994.25</v>
      </c>
      <c r="P38" s="261">
        <f>ROUND(ificbasisdoel!P38*index!$O$8,2)</f>
        <v>5167.7</v>
      </c>
      <c r="Q38" s="261">
        <f>ROUND(ificbasisdoel!Q38*index!$O$8,2)</f>
        <v>5679.18</v>
      </c>
      <c r="R38" s="261">
        <f>ROUND(ificbasisdoel!R38*index!$O$8,2)</f>
        <v>6190.66</v>
      </c>
      <c r="S38" s="273">
        <f>ROUND(ificbasisdoel!S38*index!$O$8,2)</f>
        <v>6702.13</v>
      </c>
    </row>
    <row r="39" spans="1:19" x14ac:dyDescent="0.2">
      <c r="A39" s="270">
        <v>37</v>
      </c>
      <c r="B39" s="268">
        <f>ROUND(ificbasisdoel!B39*index!$O$8,2)</f>
        <v>2395.9899999999998</v>
      </c>
      <c r="C39" s="261">
        <f>ROUND(ificbasisdoel!C39*index!$O$8,2)</f>
        <v>2458.41</v>
      </c>
      <c r="D39" s="261">
        <f>ROUND(ificbasisdoel!D39*index!$O$8,2)</f>
        <v>2526.0500000000002</v>
      </c>
      <c r="E39" s="261">
        <f>ROUND(ificbasisdoel!E39*index!$O$8,2)</f>
        <v>2607.56</v>
      </c>
      <c r="F39" s="261">
        <f>ROUND(ificbasisdoel!F39*index!$O$8,2)</f>
        <v>2734.21</v>
      </c>
      <c r="G39" s="261">
        <f>ROUND(ificbasisdoel!G39*index!$O$8,2)</f>
        <v>2773.02</v>
      </c>
      <c r="H39" s="261">
        <f>ROUND(ificbasisdoel!H39*index!$O$8,2)</f>
        <v>2861.27</v>
      </c>
      <c r="I39" s="261">
        <f>ROUND(ificbasisdoel!I39*index!$O$8,2)</f>
        <v>2919.57</v>
      </c>
      <c r="J39" s="261">
        <f>ROUND(ificbasisdoel!J39*index!$O$8,2)</f>
        <v>3366.21</v>
      </c>
      <c r="K39" s="261">
        <f>ROUND(ificbasisdoel!K39*index!$O$8,2)</f>
        <v>3664.1</v>
      </c>
      <c r="L39" s="261">
        <f>ROUND(ificbasisdoel!L39*index!$O$8,2)</f>
        <v>3749.35</v>
      </c>
      <c r="M39" s="261">
        <f>ROUND(ificbasisdoel!M39*index!$O$8,2)</f>
        <v>4209.93</v>
      </c>
      <c r="N39" s="261">
        <f>ROUND(ificbasisdoel!N39*index!$O$8,2)</f>
        <v>4509.3500000000004</v>
      </c>
      <c r="O39" s="261">
        <f>ROUND(ificbasisdoel!O39*index!$O$8,2)</f>
        <v>4994.25</v>
      </c>
      <c r="P39" s="261">
        <f>ROUND(ificbasisdoel!P39*index!$O$8,2)</f>
        <v>5167.7</v>
      </c>
      <c r="Q39" s="261">
        <f>ROUND(ificbasisdoel!Q39*index!$O$8,2)</f>
        <v>5679.18</v>
      </c>
      <c r="R39" s="261">
        <f>ROUND(ificbasisdoel!R39*index!$O$8,2)</f>
        <v>6190.66</v>
      </c>
      <c r="S39" s="273">
        <f>ROUND(ificbasisdoel!S39*index!$O$8,2)</f>
        <v>6702.13</v>
      </c>
    </row>
    <row r="40" spans="1:19" x14ac:dyDescent="0.2">
      <c r="A40" s="270">
        <v>38</v>
      </c>
      <c r="B40" s="268">
        <f>ROUND(ificbasisdoel!B40*index!$O$8,2)</f>
        <v>2395.9899999999998</v>
      </c>
      <c r="C40" s="261">
        <f>ROUND(ificbasisdoel!C40*index!$O$8,2)</f>
        <v>2458.41</v>
      </c>
      <c r="D40" s="261">
        <f>ROUND(ificbasisdoel!D40*index!$O$8,2)</f>
        <v>2526.0500000000002</v>
      </c>
      <c r="E40" s="261">
        <f>ROUND(ificbasisdoel!E40*index!$O$8,2)</f>
        <v>2607.56</v>
      </c>
      <c r="F40" s="261">
        <f>ROUND(ificbasisdoel!F40*index!$O$8,2)</f>
        <v>2734.21</v>
      </c>
      <c r="G40" s="261">
        <f>ROUND(ificbasisdoel!G40*index!$O$8,2)</f>
        <v>2773.02</v>
      </c>
      <c r="H40" s="261">
        <f>ROUND(ificbasisdoel!H40*index!$O$8,2)</f>
        <v>2861.27</v>
      </c>
      <c r="I40" s="261">
        <f>ROUND(ificbasisdoel!I40*index!$O$8,2)</f>
        <v>2919.57</v>
      </c>
      <c r="J40" s="261">
        <f>ROUND(ificbasisdoel!J40*index!$O$8,2)</f>
        <v>3366.21</v>
      </c>
      <c r="K40" s="261">
        <f>ROUND(ificbasisdoel!K40*index!$O$8,2)</f>
        <v>3664.1</v>
      </c>
      <c r="L40" s="261">
        <f>ROUND(ificbasisdoel!L40*index!$O$8,2)</f>
        <v>3749.35</v>
      </c>
      <c r="M40" s="261">
        <f>ROUND(ificbasisdoel!M40*index!$O$8,2)</f>
        <v>4209.93</v>
      </c>
      <c r="N40" s="261">
        <f>ROUND(ificbasisdoel!N40*index!$O$8,2)</f>
        <v>4509.3500000000004</v>
      </c>
      <c r="O40" s="261">
        <f>ROUND(ificbasisdoel!O40*index!$O$8,2)</f>
        <v>4994.25</v>
      </c>
      <c r="P40" s="261">
        <f>ROUND(ificbasisdoel!P40*index!$O$8,2)</f>
        <v>5167.7</v>
      </c>
      <c r="Q40" s="261">
        <f>ROUND(ificbasisdoel!Q40*index!$O$8,2)</f>
        <v>5679.18</v>
      </c>
      <c r="R40" s="261">
        <f>ROUND(ificbasisdoel!R40*index!$O$8,2)</f>
        <v>6190.66</v>
      </c>
      <c r="S40" s="273">
        <f>ROUND(ificbasisdoel!S40*index!$O$8,2)</f>
        <v>6702.13</v>
      </c>
    </row>
    <row r="41" spans="1:19" x14ac:dyDescent="0.2">
      <c r="A41" s="270">
        <v>39</v>
      </c>
      <c r="B41" s="268">
        <f>ROUND(ificbasisdoel!B41*index!$O$8,2)</f>
        <v>2395.9899999999998</v>
      </c>
      <c r="C41" s="261">
        <f>ROUND(ificbasisdoel!C41*index!$O$8,2)</f>
        <v>2458.41</v>
      </c>
      <c r="D41" s="261">
        <f>ROUND(ificbasisdoel!D41*index!$O$8,2)</f>
        <v>2526.0500000000002</v>
      </c>
      <c r="E41" s="261">
        <f>ROUND(ificbasisdoel!E41*index!$O$8,2)</f>
        <v>2607.56</v>
      </c>
      <c r="F41" s="261">
        <f>ROUND(ificbasisdoel!F41*index!$O$8,2)</f>
        <v>2734.21</v>
      </c>
      <c r="G41" s="261">
        <f>ROUND(ificbasisdoel!G41*index!$O$8,2)</f>
        <v>2773.02</v>
      </c>
      <c r="H41" s="261">
        <f>ROUND(ificbasisdoel!H41*index!$O$8,2)</f>
        <v>2861.27</v>
      </c>
      <c r="I41" s="261">
        <f>ROUND(ificbasisdoel!I41*index!$O$8,2)</f>
        <v>2919.57</v>
      </c>
      <c r="J41" s="261">
        <f>ROUND(ificbasisdoel!J41*index!$O$8,2)</f>
        <v>3366.21</v>
      </c>
      <c r="K41" s="261">
        <f>ROUND(ificbasisdoel!K41*index!$O$8,2)</f>
        <v>3664.1</v>
      </c>
      <c r="L41" s="261">
        <f>ROUND(ificbasisdoel!L41*index!$O$8,2)</f>
        <v>3749.35</v>
      </c>
      <c r="M41" s="261">
        <f>ROUND(ificbasisdoel!M41*index!$O$8,2)</f>
        <v>4209.93</v>
      </c>
      <c r="N41" s="261">
        <f>ROUND(ificbasisdoel!N41*index!$O$8,2)</f>
        <v>4509.3500000000004</v>
      </c>
      <c r="O41" s="261">
        <f>ROUND(ificbasisdoel!O41*index!$O$8,2)</f>
        <v>4994.25</v>
      </c>
      <c r="P41" s="261">
        <f>ROUND(ificbasisdoel!P41*index!$O$8,2)</f>
        <v>5167.7</v>
      </c>
      <c r="Q41" s="261">
        <f>ROUND(ificbasisdoel!Q41*index!$O$8,2)</f>
        <v>5679.18</v>
      </c>
      <c r="R41" s="261">
        <f>ROUND(ificbasisdoel!R41*index!$O$8,2)</f>
        <v>6190.66</v>
      </c>
      <c r="S41" s="273">
        <f>ROUND(ificbasisdoel!S41*index!$O$8,2)</f>
        <v>6702.13</v>
      </c>
    </row>
    <row r="42" spans="1:19" x14ac:dyDescent="0.2">
      <c r="A42" s="270">
        <v>40</v>
      </c>
      <c r="B42" s="268">
        <f>ROUND(ificbasisdoel!B42*index!$O$8,2)</f>
        <v>2395.9899999999998</v>
      </c>
      <c r="C42" s="261">
        <f>ROUND(ificbasisdoel!C42*index!$O$8,2)</f>
        <v>2458.41</v>
      </c>
      <c r="D42" s="261">
        <f>ROUND(ificbasisdoel!D42*index!$O$8,2)</f>
        <v>2526.0500000000002</v>
      </c>
      <c r="E42" s="261">
        <f>ROUND(ificbasisdoel!E42*index!$O$8,2)</f>
        <v>2607.56</v>
      </c>
      <c r="F42" s="261">
        <f>ROUND(ificbasisdoel!F42*index!$O$8,2)</f>
        <v>2734.21</v>
      </c>
      <c r="G42" s="261">
        <f>ROUND(ificbasisdoel!G42*index!$O$8,2)</f>
        <v>2773.02</v>
      </c>
      <c r="H42" s="261">
        <f>ROUND(ificbasisdoel!H42*index!$O$8,2)</f>
        <v>2861.27</v>
      </c>
      <c r="I42" s="261">
        <f>ROUND(ificbasisdoel!I42*index!$O$8,2)</f>
        <v>2919.57</v>
      </c>
      <c r="J42" s="261">
        <f>ROUND(ificbasisdoel!J42*index!$O$8,2)</f>
        <v>3366.21</v>
      </c>
      <c r="K42" s="261">
        <f>ROUND(ificbasisdoel!K42*index!$O$8,2)</f>
        <v>3664.1</v>
      </c>
      <c r="L42" s="261">
        <f>ROUND(ificbasisdoel!L42*index!$O$8,2)</f>
        <v>3749.35</v>
      </c>
      <c r="M42" s="261">
        <f>ROUND(ificbasisdoel!M42*index!$O$8,2)</f>
        <v>4209.93</v>
      </c>
      <c r="N42" s="261">
        <f>ROUND(ificbasisdoel!N42*index!$O$8,2)</f>
        <v>4509.3500000000004</v>
      </c>
      <c r="O42" s="261">
        <f>ROUND(ificbasisdoel!O42*index!$O$8,2)</f>
        <v>4994.25</v>
      </c>
      <c r="P42" s="261">
        <f>ROUND(ificbasisdoel!P42*index!$O$8,2)</f>
        <v>5167.7</v>
      </c>
      <c r="Q42" s="261">
        <f>ROUND(ificbasisdoel!Q42*index!$O$8,2)</f>
        <v>5679.18</v>
      </c>
      <c r="R42" s="261">
        <f>ROUND(ificbasisdoel!R42*index!$O$8,2)</f>
        <v>6190.66</v>
      </c>
      <c r="S42" s="273">
        <f>ROUND(ificbasisdoel!S42*index!$O$8,2)</f>
        <v>6702.13</v>
      </c>
    </row>
    <row r="43" spans="1:19" x14ac:dyDescent="0.2">
      <c r="A43" s="270">
        <v>41</v>
      </c>
      <c r="B43" s="268">
        <f>ROUND(ificbasisdoel!B43*index!$O$8,2)</f>
        <v>2395.9899999999998</v>
      </c>
      <c r="C43" s="261">
        <f>ROUND(ificbasisdoel!C43*index!$O$8,2)</f>
        <v>2458.41</v>
      </c>
      <c r="D43" s="261">
        <f>ROUND(ificbasisdoel!D43*index!$O$8,2)</f>
        <v>2526.0500000000002</v>
      </c>
      <c r="E43" s="261">
        <f>ROUND(ificbasisdoel!E43*index!$O$8,2)</f>
        <v>2607.56</v>
      </c>
      <c r="F43" s="261">
        <f>ROUND(ificbasisdoel!F43*index!$O$8,2)</f>
        <v>2734.21</v>
      </c>
      <c r="G43" s="261">
        <f>ROUND(ificbasisdoel!G43*index!$O$8,2)</f>
        <v>2773.02</v>
      </c>
      <c r="H43" s="261">
        <f>ROUND(ificbasisdoel!H43*index!$O$8,2)</f>
        <v>2861.27</v>
      </c>
      <c r="I43" s="261">
        <f>ROUND(ificbasisdoel!I43*index!$O$8,2)</f>
        <v>2919.57</v>
      </c>
      <c r="J43" s="261">
        <f>ROUND(ificbasisdoel!J43*index!$O$8,2)</f>
        <v>3366.21</v>
      </c>
      <c r="K43" s="261">
        <f>ROUND(ificbasisdoel!K43*index!$O$8,2)</f>
        <v>3664.1</v>
      </c>
      <c r="L43" s="261">
        <f>ROUND(ificbasisdoel!L43*index!$O$8,2)</f>
        <v>3749.35</v>
      </c>
      <c r="M43" s="261">
        <f>ROUND(ificbasisdoel!M43*index!$O$8,2)</f>
        <v>4209.93</v>
      </c>
      <c r="N43" s="261">
        <f>ROUND(ificbasisdoel!N43*index!$O$8,2)</f>
        <v>4509.3500000000004</v>
      </c>
      <c r="O43" s="261">
        <f>ROUND(ificbasisdoel!O43*index!$O$8,2)</f>
        <v>4994.25</v>
      </c>
      <c r="P43" s="261">
        <f>ROUND(ificbasisdoel!P43*index!$O$8,2)</f>
        <v>5167.7</v>
      </c>
      <c r="Q43" s="261">
        <f>ROUND(ificbasisdoel!Q43*index!$O$8,2)</f>
        <v>5679.18</v>
      </c>
      <c r="R43" s="261">
        <f>ROUND(ificbasisdoel!R43*index!$O$8,2)</f>
        <v>6190.66</v>
      </c>
      <c r="S43" s="273">
        <f>ROUND(ificbasisdoel!S43*index!$O$8,2)</f>
        <v>6702.13</v>
      </c>
    </row>
    <row r="44" spans="1:19" x14ac:dyDescent="0.2">
      <c r="A44" s="270">
        <v>42</v>
      </c>
      <c r="B44" s="268">
        <f>ROUND(ificbasisdoel!B44*index!$O$8,2)</f>
        <v>2395.9899999999998</v>
      </c>
      <c r="C44" s="261">
        <f>ROUND(ificbasisdoel!C44*index!$O$8,2)</f>
        <v>2458.41</v>
      </c>
      <c r="D44" s="261">
        <f>ROUND(ificbasisdoel!D44*index!$O$8,2)</f>
        <v>2526.0500000000002</v>
      </c>
      <c r="E44" s="261">
        <f>ROUND(ificbasisdoel!E44*index!$O$8,2)</f>
        <v>2607.56</v>
      </c>
      <c r="F44" s="261">
        <f>ROUND(ificbasisdoel!F44*index!$O$8,2)</f>
        <v>2734.21</v>
      </c>
      <c r="G44" s="261">
        <f>ROUND(ificbasisdoel!G44*index!$O$8,2)</f>
        <v>2773.02</v>
      </c>
      <c r="H44" s="261">
        <f>ROUND(ificbasisdoel!H44*index!$O$8,2)</f>
        <v>2861.27</v>
      </c>
      <c r="I44" s="261">
        <f>ROUND(ificbasisdoel!I44*index!$O$8,2)</f>
        <v>2919.57</v>
      </c>
      <c r="J44" s="261">
        <f>ROUND(ificbasisdoel!J44*index!$O$8,2)</f>
        <v>3366.21</v>
      </c>
      <c r="K44" s="261">
        <f>ROUND(ificbasisdoel!K44*index!$O$8,2)</f>
        <v>3664.1</v>
      </c>
      <c r="L44" s="261">
        <f>ROUND(ificbasisdoel!L44*index!$O$8,2)</f>
        <v>3749.35</v>
      </c>
      <c r="M44" s="261">
        <f>ROUND(ificbasisdoel!M44*index!$O$8,2)</f>
        <v>4209.93</v>
      </c>
      <c r="N44" s="261">
        <f>ROUND(ificbasisdoel!N44*index!$O$8,2)</f>
        <v>4509.3500000000004</v>
      </c>
      <c r="O44" s="261">
        <f>ROUND(ificbasisdoel!O44*index!$O$8,2)</f>
        <v>4994.25</v>
      </c>
      <c r="P44" s="261">
        <f>ROUND(ificbasisdoel!P44*index!$O$8,2)</f>
        <v>5167.7</v>
      </c>
      <c r="Q44" s="261">
        <f>ROUND(ificbasisdoel!Q44*index!$O$8,2)</f>
        <v>5679.18</v>
      </c>
      <c r="R44" s="261">
        <f>ROUND(ificbasisdoel!R44*index!$O$8,2)</f>
        <v>6190.66</v>
      </c>
      <c r="S44" s="273">
        <f>ROUND(ificbasisdoel!S44*index!$O$8,2)</f>
        <v>6702.13</v>
      </c>
    </row>
    <row r="45" spans="1:19" x14ac:dyDescent="0.2">
      <c r="A45" s="270">
        <v>43</v>
      </c>
      <c r="B45" s="268">
        <f>ROUND(ificbasisdoel!B45*index!$O$8,2)</f>
        <v>2395.9899999999998</v>
      </c>
      <c r="C45" s="261">
        <f>ROUND(ificbasisdoel!C45*index!$O$8,2)</f>
        <v>2458.41</v>
      </c>
      <c r="D45" s="261">
        <f>ROUND(ificbasisdoel!D45*index!$O$8,2)</f>
        <v>2526.0500000000002</v>
      </c>
      <c r="E45" s="261">
        <f>ROUND(ificbasisdoel!E45*index!$O$8,2)</f>
        <v>2607.56</v>
      </c>
      <c r="F45" s="261">
        <f>ROUND(ificbasisdoel!F45*index!$O$8,2)</f>
        <v>2734.21</v>
      </c>
      <c r="G45" s="261">
        <f>ROUND(ificbasisdoel!G45*index!$O$8,2)</f>
        <v>2773.02</v>
      </c>
      <c r="H45" s="261">
        <f>ROUND(ificbasisdoel!H45*index!$O$8,2)</f>
        <v>2861.27</v>
      </c>
      <c r="I45" s="261">
        <f>ROUND(ificbasisdoel!I45*index!$O$8,2)</f>
        <v>2919.57</v>
      </c>
      <c r="J45" s="261">
        <f>ROUND(ificbasisdoel!J45*index!$O$8,2)</f>
        <v>3366.21</v>
      </c>
      <c r="K45" s="261">
        <f>ROUND(ificbasisdoel!K45*index!$O$8,2)</f>
        <v>3664.1</v>
      </c>
      <c r="L45" s="261">
        <f>ROUND(ificbasisdoel!L45*index!$O$8,2)</f>
        <v>3749.35</v>
      </c>
      <c r="M45" s="261">
        <f>ROUND(ificbasisdoel!M45*index!$O$8,2)</f>
        <v>4209.93</v>
      </c>
      <c r="N45" s="261">
        <f>ROUND(ificbasisdoel!N45*index!$O$8,2)</f>
        <v>4509.3500000000004</v>
      </c>
      <c r="O45" s="261">
        <f>ROUND(ificbasisdoel!O45*index!$O$8,2)</f>
        <v>4994.25</v>
      </c>
      <c r="P45" s="261">
        <f>ROUND(ificbasisdoel!P45*index!$O$8,2)</f>
        <v>5167.7</v>
      </c>
      <c r="Q45" s="261">
        <f>ROUND(ificbasisdoel!Q45*index!$O$8,2)</f>
        <v>5679.18</v>
      </c>
      <c r="R45" s="261">
        <f>ROUND(ificbasisdoel!R45*index!$O$8,2)</f>
        <v>6190.66</v>
      </c>
      <c r="S45" s="273">
        <f>ROUND(ificbasisdoel!S45*index!$O$8,2)</f>
        <v>6702.13</v>
      </c>
    </row>
    <row r="46" spans="1:19" x14ac:dyDescent="0.2">
      <c r="A46" s="270">
        <v>44</v>
      </c>
      <c r="B46" s="268">
        <f>ROUND(ificbasisdoel!B46*index!$O$8,2)</f>
        <v>2395.9899999999998</v>
      </c>
      <c r="C46" s="261">
        <f>ROUND(ificbasisdoel!C46*index!$O$8,2)</f>
        <v>2458.41</v>
      </c>
      <c r="D46" s="261">
        <f>ROUND(ificbasisdoel!D46*index!$O$8,2)</f>
        <v>2526.0500000000002</v>
      </c>
      <c r="E46" s="261">
        <f>ROUND(ificbasisdoel!E46*index!$O$8,2)</f>
        <v>2607.56</v>
      </c>
      <c r="F46" s="261">
        <f>ROUND(ificbasisdoel!F46*index!$O$8,2)</f>
        <v>2734.21</v>
      </c>
      <c r="G46" s="261">
        <f>ROUND(ificbasisdoel!G46*index!$O$8,2)</f>
        <v>2773.02</v>
      </c>
      <c r="H46" s="261">
        <f>ROUND(ificbasisdoel!H46*index!$O$8,2)</f>
        <v>2861.27</v>
      </c>
      <c r="I46" s="261">
        <f>ROUND(ificbasisdoel!I46*index!$O$8,2)</f>
        <v>2919.57</v>
      </c>
      <c r="J46" s="261">
        <f>ROUND(ificbasisdoel!J46*index!$O$8,2)</f>
        <v>3366.21</v>
      </c>
      <c r="K46" s="261">
        <f>ROUND(ificbasisdoel!K46*index!$O$8,2)</f>
        <v>3664.1</v>
      </c>
      <c r="L46" s="261">
        <f>ROUND(ificbasisdoel!L46*index!$O$8,2)</f>
        <v>3749.35</v>
      </c>
      <c r="M46" s="261">
        <f>ROUND(ificbasisdoel!M46*index!$O$8,2)</f>
        <v>4209.93</v>
      </c>
      <c r="N46" s="261">
        <f>ROUND(ificbasisdoel!N46*index!$O$8,2)</f>
        <v>4509.3500000000004</v>
      </c>
      <c r="O46" s="261">
        <f>ROUND(ificbasisdoel!O46*index!$O$8,2)</f>
        <v>4994.25</v>
      </c>
      <c r="P46" s="261">
        <f>ROUND(ificbasisdoel!P46*index!$O$8,2)</f>
        <v>5167.7</v>
      </c>
      <c r="Q46" s="261">
        <f>ROUND(ificbasisdoel!Q46*index!$O$8,2)</f>
        <v>5679.18</v>
      </c>
      <c r="R46" s="261">
        <f>ROUND(ificbasisdoel!R46*index!$O$8,2)</f>
        <v>6190.66</v>
      </c>
      <c r="S46" s="273">
        <f>ROUND(ificbasisdoel!S46*index!$O$8,2)</f>
        <v>6702.13</v>
      </c>
    </row>
    <row r="47" spans="1:19" x14ac:dyDescent="0.2">
      <c r="A47" s="270">
        <v>45</v>
      </c>
      <c r="B47" s="268">
        <f>ROUND(ificbasisdoel!B47*index!$O$8,2)</f>
        <v>2395.9899999999998</v>
      </c>
      <c r="C47" s="261">
        <f>ROUND(ificbasisdoel!C47*index!$O$8,2)</f>
        <v>2458.41</v>
      </c>
      <c r="D47" s="261">
        <f>ROUND(ificbasisdoel!D47*index!$O$8,2)</f>
        <v>2526.0500000000002</v>
      </c>
      <c r="E47" s="261">
        <f>ROUND(ificbasisdoel!E47*index!$O$8,2)</f>
        <v>2607.56</v>
      </c>
      <c r="F47" s="261">
        <f>ROUND(ificbasisdoel!F47*index!$O$8,2)</f>
        <v>2734.21</v>
      </c>
      <c r="G47" s="261">
        <f>ROUND(ificbasisdoel!G47*index!$O$8,2)</f>
        <v>2773.02</v>
      </c>
      <c r="H47" s="261">
        <f>ROUND(ificbasisdoel!H47*index!$O$8,2)</f>
        <v>2861.27</v>
      </c>
      <c r="I47" s="261">
        <f>ROUND(ificbasisdoel!I47*index!$O$8,2)</f>
        <v>2919.57</v>
      </c>
      <c r="J47" s="261">
        <f>ROUND(ificbasisdoel!J47*index!$O$8,2)</f>
        <v>3366.21</v>
      </c>
      <c r="K47" s="261">
        <f>ROUND(ificbasisdoel!K47*index!$O$8,2)</f>
        <v>3664.1</v>
      </c>
      <c r="L47" s="261">
        <f>ROUND(ificbasisdoel!L47*index!$O$8,2)</f>
        <v>3749.35</v>
      </c>
      <c r="M47" s="261">
        <f>ROUND(ificbasisdoel!M47*index!$O$8,2)</f>
        <v>4209.93</v>
      </c>
      <c r="N47" s="261">
        <f>ROUND(ificbasisdoel!N47*index!$O$8,2)</f>
        <v>4509.3500000000004</v>
      </c>
      <c r="O47" s="261">
        <f>ROUND(ificbasisdoel!O47*index!$O$8,2)</f>
        <v>4994.25</v>
      </c>
      <c r="P47" s="261">
        <f>ROUND(ificbasisdoel!P47*index!$O$8,2)</f>
        <v>5167.7</v>
      </c>
      <c r="Q47" s="261">
        <f>ROUND(ificbasisdoel!Q47*index!$O$8,2)</f>
        <v>5679.18</v>
      </c>
      <c r="R47" s="261">
        <f>ROUND(ificbasisdoel!R47*index!$O$8,2)</f>
        <v>6190.66</v>
      </c>
      <c r="S47" s="273">
        <f>ROUND(ificbasisdoel!S47*index!$O$8,2)</f>
        <v>6702.13</v>
      </c>
    </row>
    <row r="48" spans="1:19" x14ac:dyDescent="0.2">
      <c r="A48" s="270">
        <v>46</v>
      </c>
      <c r="B48" s="268">
        <f>ROUND(ificbasisdoel!B48*index!$O$8,2)</f>
        <v>2395.9899999999998</v>
      </c>
      <c r="C48" s="261">
        <f>ROUND(ificbasisdoel!C48*index!$O$8,2)</f>
        <v>2458.41</v>
      </c>
      <c r="D48" s="261">
        <f>ROUND(ificbasisdoel!D48*index!$O$8,2)</f>
        <v>2526.0500000000002</v>
      </c>
      <c r="E48" s="261">
        <f>ROUND(ificbasisdoel!E48*index!$O$8,2)</f>
        <v>2607.56</v>
      </c>
      <c r="F48" s="261">
        <f>ROUND(ificbasisdoel!F48*index!$O$8,2)</f>
        <v>2734.21</v>
      </c>
      <c r="G48" s="261">
        <f>ROUND(ificbasisdoel!G48*index!$O$8,2)</f>
        <v>2773.02</v>
      </c>
      <c r="H48" s="261">
        <f>ROUND(ificbasisdoel!H48*index!$O$8,2)</f>
        <v>2861.27</v>
      </c>
      <c r="I48" s="261">
        <f>ROUND(ificbasisdoel!I48*index!$O$8,2)</f>
        <v>2919.57</v>
      </c>
      <c r="J48" s="261">
        <f>ROUND(ificbasisdoel!J48*index!$O$8,2)</f>
        <v>3366.21</v>
      </c>
      <c r="K48" s="261">
        <f>ROUND(ificbasisdoel!K48*index!$O$8,2)</f>
        <v>3664.1</v>
      </c>
      <c r="L48" s="261">
        <f>ROUND(ificbasisdoel!L48*index!$O$8,2)</f>
        <v>3749.35</v>
      </c>
      <c r="M48" s="261">
        <f>ROUND(ificbasisdoel!M48*index!$O$8,2)</f>
        <v>4209.93</v>
      </c>
      <c r="N48" s="261">
        <f>ROUND(ificbasisdoel!N48*index!$O$8,2)</f>
        <v>4509.3500000000004</v>
      </c>
      <c r="O48" s="261">
        <f>ROUND(ificbasisdoel!O48*index!$O$8,2)</f>
        <v>4994.25</v>
      </c>
      <c r="P48" s="261">
        <f>ROUND(ificbasisdoel!P48*index!$O$8,2)</f>
        <v>5167.7</v>
      </c>
      <c r="Q48" s="261">
        <f>ROUND(ificbasisdoel!Q48*index!$O$8,2)</f>
        <v>5679.18</v>
      </c>
      <c r="R48" s="261">
        <f>ROUND(ificbasisdoel!R48*index!$O$8,2)</f>
        <v>6190.66</v>
      </c>
      <c r="S48" s="273">
        <f>ROUND(ificbasisdoel!S48*index!$O$8,2)</f>
        <v>6702.13</v>
      </c>
    </row>
    <row r="49" spans="1:19" ht="13.5" thickBot="1" x14ac:dyDescent="0.25">
      <c r="A49" s="271">
        <v>47</v>
      </c>
      <c r="B49" s="274">
        <f>ROUND(ificbasisdoel!B49*index!$O$8,2)</f>
        <v>2395.9899999999998</v>
      </c>
      <c r="C49" s="275">
        <f>ROUND(ificbasisdoel!C49*index!$O$8,2)</f>
        <v>2458.41</v>
      </c>
      <c r="D49" s="275">
        <f>ROUND(ificbasisdoel!D49*index!$O$8,2)</f>
        <v>2526.0500000000002</v>
      </c>
      <c r="E49" s="275">
        <f>ROUND(ificbasisdoel!E49*index!$O$8,2)</f>
        <v>2607.56</v>
      </c>
      <c r="F49" s="275">
        <f>ROUND(ificbasisdoel!F49*index!$O$8,2)</f>
        <v>2734.21</v>
      </c>
      <c r="G49" s="275">
        <f>ROUND(ificbasisdoel!G49*index!$O$8,2)</f>
        <v>2773.02</v>
      </c>
      <c r="H49" s="275">
        <f>ROUND(ificbasisdoel!H49*index!$O$8,2)</f>
        <v>2861.27</v>
      </c>
      <c r="I49" s="275">
        <f>ROUND(ificbasisdoel!I49*index!$O$8,2)</f>
        <v>2919.57</v>
      </c>
      <c r="J49" s="275">
        <f>ROUND(ificbasisdoel!J49*index!$O$8,2)</f>
        <v>3366.21</v>
      </c>
      <c r="K49" s="275">
        <f>ROUND(ificbasisdoel!K49*index!$O$8,2)</f>
        <v>3664.1</v>
      </c>
      <c r="L49" s="275">
        <f>ROUND(ificbasisdoel!L49*index!$O$8,2)</f>
        <v>3749.35</v>
      </c>
      <c r="M49" s="275">
        <f>ROUND(ificbasisdoel!M49*index!$O$8,2)</f>
        <v>4209.93</v>
      </c>
      <c r="N49" s="275">
        <f>ROUND(ificbasisdoel!N49*index!$O$8,2)</f>
        <v>4509.3500000000004</v>
      </c>
      <c r="O49" s="275">
        <f>ROUND(ificbasisdoel!O49*index!$O$8,2)</f>
        <v>4994.25</v>
      </c>
      <c r="P49" s="275">
        <f>ROUND(ificbasisdoel!P49*index!$O$8,2)</f>
        <v>5167.7</v>
      </c>
      <c r="Q49" s="275">
        <f>ROUND(ificbasisdoel!Q49*index!$O$8,2)</f>
        <v>5679.18</v>
      </c>
      <c r="R49" s="275">
        <f>ROUND(ificbasisdoel!R49*index!$O$8,2)</f>
        <v>6190.66</v>
      </c>
      <c r="S49" s="276">
        <f>ROUND(ificbasisdoel!S49*index!$O$8,2)</f>
        <v>6702.13</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79" orientation="landscape" r:id="rId1"/>
  <headerFooter>
    <oddHeader>&amp;CACLVB-CGSLB</oddHeader>
    <oddFooter xml:space="preserve">&amp;LGeïndexeerde IFIC DOELLONEN&amp;CSpil : 105,10
1/9/2018&amp;R&amp;P/&amp;N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workbookViewId="0">
      <selection activeCell="P10" sqref="P10"/>
    </sheetView>
  </sheetViews>
  <sheetFormatPr defaultColWidth="9.140625" defaultRowHeight="12.75" x14ac:dyDescent="0.2"/>
  <cols>
    <col min="1" max="1" width="5.140625" style="104" bestFit="1" customWidth="1"/>
    <col min="2" max="19" width="7.85546875" style="104" bestFit="1" customWidth="1"/>
    <col min="20" max="16384" width="9.140625" style="104"/>
  </cols>
  <sheetData>
    <row r="1" spans="1:19" ht="13.5" thickBot="1" x14ac:dyDescent="0.25">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
      <c r="A2" s="105">
        <v>0</v>
      </c>
      <c r="B2" s="103">
        <v>1903.79</v>
      </c>
      <c r="C2" s="103">
        <v>1913.99</v>
      </c>
      <c r="D2" s="103">
        <v>1942.67</v>
      </c>
      <c r="E2" s="103">
        <v>1982.09</v>
      </c>
      <c r="F2" s="103">
        <v>2027.14</v>
      </c>
      <c r="G2" s="103">
        <v>2083.44</v>
      </c>
      <c r="H2" s="103">
        <v>2151.02</v>
      </c>
      <c r="I2" s="103">
        <v>2235.48</v>
      </c>
      <c r="J2" s="103">
        <v>2336.84</v>
      </c>
      <c r="K2" s="103">
        <v>2415.67</v>
      </c>
      <c r="L2" s="103">
        <v>2415.67</v>
      </c>
      <c r="M2" s="103">
        <v>2612.75</v>
      </c>
      <c r="N2" s="103">
        <v>2798.57</v>
      </c>
      <c r="O2" s="103">
        <v>3051.96</v>
      </c>
      <c r="P2" s="103">
        <v>3299.73</v>
      </c>
      <c r="Q2" s="103">
        <v>3626.32</v>
      </c>
      <c r="R2" s="103">
        <v>3952.91</v>
      </c>
      <c r="S2" s="103">
        <v>4279.51</v>
      </c>
    </row>
    <row r="3" spans="1:19" x14ac:dyDescent="0.2">
      <c r="A3" s="105">
        <v>1</v>
      </c>
      <c r="B3" s="103">
        <v>1938.72</v>
      </c>
      <c r="C3" s="103">
        <v>1956.21</v>
      </c>
      <c r="D3" s="103">
        <v>1987.46</v>
      </c>
      <c r="E3" s="103">
        <v>2029.62</v>
      </c>
      <c r="F3" s="103">
        <v>2077</v>
      </c>
      <c r="G3" s="103">
        <v>2134.4899999999998</v>
      </c>
      <c r="H3" s="103">
        <v>2203.48</v>
      </c>
      <c r="I3" s="103">
        <v>2282.42</v>
      </c>
      <c r="J3" s="103">
        <v>2395.2600000000002</v>
      </c>
      <c r="K3" s="103">
        <v>2488.14</v>
      </c>
      <c r="L3" s="103">
        <v>2497.8000000000002</v>
      </c>
      <c r="M3" s="103">
        <v>2706.81</v>
      </c>
      <c r="N3" s="103">
        <v>2899.32</v>
      </c>
      <c r="O3" s="103">
        <v>3164.89</v>
      </c>
      <c r="P3" s="103">
        <v>3415.22</v>
      </c>
      <c r="Q3" s="103">
        <v>3753.24</v>
      </c>
      <c r="R3" s="103">
        <v>4091.27</v>
      </c>
      <c r="S3" s="103">
        <v>4429.29</v>
      </c>
    </row>
    <row r="4" spans="1:19" x14ac:dyDescent="0.2">
      <c r="A4" s="105">
        <v>2</v>
      </c>
      <c r="B4" s="103">
        <v>1971.62</v>
      </c>
      <c r="C4" s="103">
        <v>1989.12</v>
      </c>
      <c r="D4" s="103">
        <v>2022.81</v>
      </c>
      <c r="E4" s="103">
        <v>2067.59</v>
      </c>
      <c r="F4" s="103">
        <v>2117.1999999999998</v>
      </c>
      <c r="G4" s="103">
        <v>2175.81</v>
      </c>
      <c r="H4" s="103">
        <v>2246.14</v>
      </c>
      <c r="I4" s="103">
        <v>2326.7600000000002</v>
      </c>
      <c r="J4" s="103">
        <v>2450.65</v>
      </c>
      <c r="K4" s="103">
        <v>2557.19</v>
      </c>
      <c r="L4" s="103">
        <v>2576.36</v>
      </c>
      <c r="M4" s="103">
        <v>2796.95</v>
      </c>
      <c r="N4" s="103">
        <v>2995.87</v>
      </c>
      <c r="O4" s="103">
        <v>3273.21</v>
      </c>
      <c r="P4" s="103">
        <v>3525.78</v>
      </c>
      <c r="Q4" s="103">
        <v>3874.75</v>
      </c>
      <c r="R4" s="103">
        <v>4223.72</v>
      </c>
      <c r="S4" s="103">
        <v>4572.6899999999996</v>
      </c>
    </row>
    <row r="5" spans="1:19" x14ac:dyDescent="0.2">
      <c r="A5" s="105">
        <v>3</v>
      </c>
      <c r="B5" s="103">
        <v>2002.57</v>
      </c>
      <c r="C5" s="103">
        <v>2020.07</v>
      </c>
      <c r="D5" s="103">
        <v>2056.09</v>
      </c>
      <c r="E5" s="103">
        <v>2103.38</v>
      </c>
      <c r="F5" s="103">
        <v>2155.11</v>
      </c>
      <c r="G5" s="103">
        <v>2214.77</v>
      </c>
      <c r="H5" s="103">
        <v>2286.37</v>
      </c>
      <c r="I5" s="103">
        <v>2368.5700000000002</v>
      </c>
      <c r="J5" s="103">
        <v>2503.0700000000002</v>
      </c>
      <c r="K5" s="103">
        <v>2622.82</v>
      </c>
      <c r="L5" s="103">
        <v>2651.31</v>
      </c>
      <c r="M5" s="103">
        <v>2883.1</v>
      </c>
      <c r="N5" s="103">
        <v>3088.15</v>
      </c>
      <c r="O5" s="103">
        <v>3376.83</v>
      </c>
      <c r="P5" s="103">
        <v>3631.37</v>
      </c>
      <c r="Q5" s="103">
        <v>3990.79</v>
      </c>
      <c r="R5" s="103">
        <v>4350.21</v>
      </c>
      <c r="S5" s="103">
        <v>4709.63</v>
      </c>
    </row>
    <row r="6" spans="1:19" x14ac:dyDescent="0.2">
      <c r="A6" s="105">
        <v>4</v>
      </c>
      <c r="B6" s="103">
        <v>2031.65</v>
      </c>
      <c r="C6" s="103">
        <v>2049.14</v>
      </c>
      <c r="D6" s="103">
        <v>2087.39</v>
      </c>
      <c r="E6" s="103">
        <v>2137.0500000000002</v>
      </c>
      <c r="F6" s="103">
        <v>2190.81</v>
      </c>
      <c r="G6" s="103">
        <v>2251.46</v>
      </c>
      <c r="H6" s="103">
        <v>2324.25</v>
      </c>
      <c r="I6" s="103">
        <v>2407.94</v>
      </c>
      <c r="J6" s="103">
        <v>2552.59</v>
      </c>
      <c r="K6" s="103">
        <v>2685.1</v>
      </c>
      <c r="L6" s="103">
        <v>2722.65</v>
      </c>
      <c r="M6" s="103">
        <v>2965.25</v>
      </c>
      <c r="N6" s="103">
        <v>3176.14</v>
      </c>
      <c r="O6" s="103">
        <v>3475.72</v>
      </c>
      <c r="P6" s="103">
        <v>3731.96</v>
      </c>
      <c r="Q6" s="103">
        <v>4101.34</v>
      </c>
      <c r="R6" s="103">
        <v>4470.71</v>
      </c>
      <c r="S6" s="103">
        <v>4840.09</v>
      </c>
    </row>
    <row r="7" spans="1:19" x14ac:dyDescent="0.2">
      <c r="A7" s="105">
        <v>5</v>
      </c>
      <c r="B7" s="103">
        <v>2058.94</v>
      </c>
      <c r="C7" s="103">
        <v>2076.4299999999998</v>
      </c>
      <c r="D7" s="103">
        <v>2116.7800000000002</v>
      </c>
      <c r="E7" s="103">
        <v>2168.71</v>
      </c>
      <c r="F7" s="103">
        <v>2224.38</v>
      </c>
      <c r="G7" s="103">
        <v>2285.9699999999998</v>
      </c>
      <c r="H7" s="103">
        <v>2359.87</v>
      </c>
      <c r="I7" s="103">
        <v>2444.9499999999998</v>
      </c>
      <c r="J7" s="103">
        <v>2599.31</v>
      </c>
      <c r="K7" s="103">
        <v>2744.07</v>
      </c>
      <c r="L7" s="103">
        <v>2790.42</v>
      </c>
      <c r="M7" s="103">
        <v>3043.4</v>
      </c>
      <c r="N7" s="103">
        <v>3259.85</v>
      </c>
      <c r="O7" s="103">
        <v>3569.86</v>
      </c>
      <c r="P7" s="103">
        <v>3827.59</v>
      </c>
      <c r="Q7" s="103">
        <v>4206.43</v>
      </c>
      <c r="R7" s="103">
        <v>4585.2700000000004</v>
      </c>
      <c r="S7" s="103">
        <v>4964.1099999999997</v>
      </c>
    </row>
    <row r="8" spans="1:19" x14ac:dyDescent="0.2">
      <c r="A8" s="105">
        <v>6</v>
      </c>
      <c r="B8" s="103">
        <v>2084.52</v>
      </c>
      <c r="C8" s="103">
        <v>2109.3000000000002</v>
      </c>
      <c r="D8" s="103">
        <v>2151.64</v>
      </c>
      <c r="E8" s="103">
        <v>2205.71</v>
      </c>
      <c r="F8" s="103">
        <v>2263.1999999999998</v>
      </c>
      <c r="G8" s="103">
        <v>2325.66</v>
      </c>
      <c r="H8" s="103">
        <v>2400.62</v>
      </c>
      <c r="I8" s="103">
        <v>2479.7199999999998</v>
      </c>
      <c r="J8" s="103">
        <v>2643.32</v>
      </c>
      <c r="K8" s="103">
        <v>2799.82</v>
      </c>
      <c r="L8" s="103">
        <v>2854.67</v>
      </c>
      <c r="M8" s="103">
        <v>3117.59</v>
      </c>
      <c r="N8" s="103">
        <v>3339.32</v>
      </c>
      <c r="O8" s="103">
        <v>3659.31</v>
      </c>
      <c r="P8" s="103">
        <v>3918.31</v>
      </c>
      <c r="Q8" s="103">
        <v>4306.13</v>
      </c>
      <c r="R8" s="103">
        <v>4693.9399999999996</v>
      </c>
      <c r="S8" s="103">
        <v>5081.76</v>
      </c>
    </row>
    <row r="9" spans="1:19" x14ac:dyDescent="0.2">
      <c r="A9" s="105">
        <v>7</v>
      </c>
      <c r="B9" s="103">
        <v>2108.4699999999998</v>
      </c>
      <c r="C9" s="103">
        <v>2133.2600000000002</v>
      </c>
      <c r="D9" s="103">
        <v>2177.48</v>
      </c>
      <c r="E9" s="103">
        <v>2233.5700000000002</v>
      </c>
      <c r="F9" s="103">
        <v>2292.7800000000002</v>
      </c>
      <c r="G9" s="103">
        <v>2356.06</v>
      </c>
      <c r="H9" s="103">
        <v>2432</v>
      </c>
      <c r="I9" s="103">
        <v>2512.34</v>
      </c>
      <c r="J9" s="103">
        <v>2684.71</v>
      </c>
      <c r="K9" s="103">
        <v>2852.43</v>
      </c>
      <c r="L9" s="103">
        <v>2915.47</v>
      </c>
      <c r="M9" s="103">
        <v>3187.89</v>
      </c>
      <c r="N9" s="103">
        <v>3414.62</v>
      </c>
      <c r="O9" s="103">
        <v>3744.12</v>
      </c>
      <c r="P9" s="103">
        <v>4004.21</v>
      </c>
      <c r="Q9" s="103">
        <v>4400.53</v>
      </c>
      <c r="R9" s="103">
        <v>4796.8500000000004</v>
      </c>
      <c r="S9" s="103">
        <v>5193.17</v>
      </c>
    </row>
    <row r="10" spans="1:19" x14ac:dyDescent="0.2">
      <c r="A10" s="105">
        <v>8</v>
      </c>
      <c r="B10" s="103">
        <v>2130.88</v>
      </c>
      <c r="C10" s="103">
        <v>2155.67</v>
      </c>
      <c r="D10" s="103">
        <v>2201.66</v>
      </c>
      <c r="E10" s="103">
        <v>2259.67</v>
      </c>
      <c r="F10" s="103">
        <v>2320.5</v>
      </c>
      <c r="G10" s="103">
        <v>2384.56</v>
      </c>
      <c r="H10" s="103">
        <v>2461.42</v>
      </c>
      <c r="I10" s="103">
        <v>2542.91</v>
      </c>
      <c r="J10" s="103">
        <v>2723.6</v>
      </c>
      <c r="K10" s="103">
        <v>2902.02</v>
      </c>
      <c r="L10" s="103">
        <v>2972.9</v>
      </c>
      <c r="M10" s="103">
        <v>3254.39</v>
      </c>
      <c r="N10" s="103">
        <v>3485.85</v>
      </c>
      <c r="O10" s="103">
        <v>3824.39</v>
      </c>
      <c r="P10" s="103">
        <v>4085.42</v>
      </c>
      <c r="Q10" s="103">
        <v>4489.7700000000004</v>
      </c>
      <c r="R10" s="103">
        <v>4894.13</v>
      </c>
      <c r="S10" s="103">
        <v>5298.49</v>
      </c>
    </row>
    <row r="11" spans="1:19" x14ac:dyDescent="0.2">
      <c r="A11" s="105">
        <v>9</v>
      </c>
      <c r="B11" s="103">
        <v>2151.83</v>
      </c>
      <c r="C11" s="103">
        <v>2176.62</v>
      </c>
      <c r="D11" s="103">
        <v>2224.29</v>
      </c>
      <c r="E11" s="103">
        <v>2284.1</v>
      </c>
      <c r="F11" s="103">
        <v>2346.46</v>
      </c>
      <c r="G11" s="103">
        <v>2411.23</v>
      </c>
      <c r="H11" s="103">
        <v>2488.96</v>
      </c>
      <c r="I11" s="103">
        <v>2571.5300000000002</v>
      </c>
      <c r="J11" s="103">
        <v>2760.1</v>
      </c>
      <c r="K11" s="103">
        <v>2948.68</v>
      </c>
      <c r="L11" s="103">
        <v>3027.08</v>
      </c>
      <c r="M11" s="103">
        <v>3317.18</v>
      </c>
      <c r="N11" s="103">
        <v>3553.1</v>
      </c>
      <c r="O11" s="103">
        <v>3900.23</v>
      </c>
      <c r="P11" s="103">
        <v>4162.05</v>
      </c>
      <c r="Q11" s="103">
        <v>4574</v>
      </c>
      <c r="R11" s="103">
        <v>4985.9399999999996</v>
      </c>
      <c r="S11" s="103">
        <v>5397.88</v>
      </c>
    </row>
    <row r="12" spans="1:19" x14ac:dyDescent="0.2">
      <c r="A12" s="105">
        <v>10</v>
      </c>
      <c r="B12" s="103">
        <v>2171.4</v>
      </c>
      <c r="C12" s="103">
        <v>2196.19</v>
      </c>
      <c r="D12" s="103">
        <v>2245.4299999999998</v>
      </c>
      <c r="E12" s="103">
        <v>2306.94</v>
      </c>
      <c r="F12" s="103">
        <v>2370.73</v>
      </c>
      <c r="G12" s="103">
        <v>2436.1799999999998</v>
      </c>
      <c r="H12" s="103">
        <v>2514.7199999999998</v>
      </c>
      <c r="I12" s="103">
        <v>2598.31</v>
      </c>
      <c r="J12" s="103">
        <v>2794.31</v>
      </c>
      <c r="K12" s="103">
        <v>2992.53</v>
      </c>
      <c r="L12" s="103">
        <v>3078.1</v>
      </c>
      <c r="M12" s="103">
        <v>3376.39</v>
      </c>
      <c r="N12" s="103">
        <v>3616.52</v>
      </c>
      <c r="O12" s="103">
        <v>3971.77</v>
      </c>
      <c r="P12" s="103">
        <v>4234.2700000000004</v>
      </c>
      <c r="Q12" s="103">
        <v>4653.3599999999997</v>
      </c>
      <c r="R12" s="103">
        <v>5072.45</v>
      </c>
      <c r="S12" s="103">
        <v>5491.55</v>
      </c>
    </row>
    <row r="13" spans="1:19" x14ac:dyDescent="0.2">
      <c r="A13" s="105">
        <v>11</v>
      </c>
      <c r="B13" s="103">
        <v>2189.67</v>
      </c>
      <c r="C13" s="103">
        <v>2221.7399999999998</v>
      </c>
      <c r="D13" s="103">
        <v>2272.4699999999998</v>
      </c>
      <c r="E13" s="103">
        <v>2335.5700000000002</v>
      </c>
      <c r="F13" s="103">
        <v>2400.7199999999998</v>
      </c>
      <c r="G13" s="103">
        <v>2466.79</v>
      </c>
      <c r="H13" s="103">
        <v>2546.09</v>
      </c>
      <c r="I13" s="103">
        <v>2623.33</v>
      </c>
      <c r="J13" s="103">
        <v>2826.34</v>
      </c>
      <c r="K13" s="103">
        <v>3033.7</v>
      </c>
      <c r="L13" s="103">
        <v>3126.09</v>
      </c>
      <c r="M13" s="103">
        <v>3432.13</v>
      </c>
      <c r="N13" s="103">
        <v>3676.22</v>
      </c>
      <c r="O13" s="103">
        <v>4039.16</v>
      </c>
      <c r="P13" s="103">
        <v>4302.2299999999996</v>
      </c>
      <c r="Q13" s="103">
        <v>4728.05</v>
      </c>
      <c r="R13" s="103">
        <v>5153.87</v>
      </c>
      <c r="S13" s="103">
        <v>5579.69</v>
      </c>
    </row>
    <row r="14" spans="1:19" x14ac:dyDescent="0.2">
      <c r="A14" s="105">
        <v>12</v>
      </c>
      <c r="B14" s="103">
        <v>2206.6999999999998</v>
      </c>
      <c r="C14" s="103">
        <v>2238.7800000000002</v>
      </c>
      <c r="D14" s="103">
        <v>2290.89</v>
      </c>
      <c r="E14" s="103">
        <v>2355.5</v>
      </c>
      <c r="F14" s="103">
        <v>2421.91</v>
      </c>
      <c r="G14" s="103">
        <v>2488.5700000000002</v>
      </c>
      <c r="H14" s="103">
        <v>2568.5700000000002</v>
      </c>
      <c r="I14" s="103">
        <v>2646.7</v>
      </c>
      <c r="J14" s="103">
        <v>2856.31</v>
      </c>
      <c r="K14" s="103">
        <v>3072.31</v>
      </c>
      <c r="L14" s="103">
        <v>3171.18</v>
      </c>
      <c r="M14" s="103">
        <v>3484.54</v>
      </c>
      <c r="N14" s="103">
        <v>3732.36</v>
      </c>
      <c r="O14" s="103">
        <v>4102.5600000000004</v>
      </c>
      <c r="P14" s="103">
        <v>4366.1099999999997</v>
      </c>
      <c r="Q14" s="103">
        <v>4798.25</v>
      </c>
      <c r="R14" s="103">
        <v>5230.3900000000003</v>
      </c>
      <c r="S14" s="103">
        <v>5662.53</v>
      </c>
    </row>
    <row r="15" spans="1:19" x14ac:dyDescent="0.2">
      <c r="A15" s="105">
        <v>13</v>
      </c>
      <c r="B15" s="103">
        <v>2222.58</v>
      </c>
      <c r="C15" s="103">
        <v>2254.66</v>
      </c>
      <c r="D15" s="103">
        <v>2308.08</v>
      </c>
      <c r="E15" s="103">
        <v>2374.08</v>
      </c>
      <c r="F15" s="103">
        <v>2441.6799999999998</v>
      </c>
      <c r="G15" s="103">
        <v>2508.9</v>
      </c>
      <c r="H15" s="103">
        <v>2589.56</v>
      </c>
      <c r="I15" s="103">
        <v>2668.51</v>
      </c>
      <c r="J15" s="103">
        <v>2884.33</v>
      </c>
      <c r="K15" s="103">
        <v>3108.47</v>
      </c>
      <c r="L15" s="103">
        <v>3213.49</v>
      </c>
      <c r="M15" s="103">
        <v>3533.76</v>
      </c>
      <c r="N15" s="103">
        <v>3785.08</v>
      </c>
      <c r="O15" s="103">
        <v>4162.12</v>
      </c>
      <c r="P15" s="103">
        <v>4426.07</v>
      </c>
      <c r="Q15" s="103">
        <v>4864.1400000000003</v>
      </c>
      <c r="R15" s="103">
        <v>5302.22</v>
      </c>
      <c r="S15" s="103">
        <v>5740.29</v>
      </c>
    </row>
    <row r="16" spans="1:19" x14ac:dyDescent="0.2">
      <c r="A16" s="105">
        <v>14</v>
      </c>
      <c r="B16" s="103">
        <v>2237.38</v>
      </c>
      <c r="C16" s="103">
        <v>2269.46</v>
      </c>
      <c r="D16" s="103">
        <v>2324.09</v>
      </c>
      <c r="E16" s="103">
        <v>2391.41</v>
      </c>
      <c r="F16" s="103">
        <v>2460.13</v>
      </c>
      <c r="G16" s="103">
        <v>2527.85</v>
      </c>
      <c r="H16" s="103">
        <v>2609.13</v>
      </c>
      <c r="I16" s="103">
        <v>2688.84</v>
      </c>
      <c r="J16" s="103">
        <v>2910.5</v>
      </c>
      <c r="K16" s="103">
        <v>3142.32</v>
      </c>
      <c r="L16" s="103">
        <v>3253.14</v>
      </c>
      <c r="M16" s="103">
        <v>3579.93</v>
      </c>
      <c r="N16" s="103">
        <v>3834.54</v>
      </c>
      <c r="O16" s="103">
        <v>4218.01</v>
      </c>
      <c r="P16" s="103">
        <v>4482.29</v>
      </c>
      <c r="Q16" s="103">
        <v>4925.93</v>
      </c>
      <c r="R16" s="103">
        <v>5369.57</v>
      </c>
      <c r="S16" s="103">
        <v>5813.21</v>
      </c>
    </row>
    <row r="17" spans="1:19" x14ac:dyDescent="0.2">
      <c r="A17" s="105">
        <v>15</v>
      </c>
      <c r="B17" s="103">
        <v>2251.16</v>
      </c>
      <c r="C17" s="103">
        <v>2283.2399999999998</v>
      </c>
      <c r="D17" s="103">
        <v>2339.0100000000002</v>
      </c>
      <c r="E17" s="103">
        <v>2407.56</v>
      </c>
      <c r="F17" s="103">
        <v>2477.3200000000002</v>
      </c>
      <c r="G17" s="103">
        <v>2545.52</v>
      </c>
      <c r="H17" s="103">
        <v>2627.37</v>
      </c>
      <c r="I17" s="103">
        <v>2707.8</v>
      </c>
      <c r="J17" s="103">
        <v>2934.93</v>
      </c>
      <c r="K17" s="103">
        <v>3173.97</v>
      </c>
      <c r="L17" s="103">
        <v>3290.28</v>
      </c>
      <c r="M17" s="103">
        <v>3623.2</v>
      </c>
      <c r="N17" s="103">
        <v>3880.88</v>
      </c>
      <c r="O17" s="103">
        <v>4270.41</v>
      </c>
      <c r="P17" s="103">
        <v>4534.96</v>
      </c>
      <c r="Q17" s="103">
        <v>4983.8100000000004</v>
      </c>
      <c r="R17" s="103">
        <v>5432.67</v>
      </c>
      <c r="S17" s="103">
        <v>5881.52</v>
      </c>
    </row>
    <row r="18" spans="1:19" x14ac:dyDescent="0.2">
      <c r="A18" s="105">
        <v>16</v>
      </c>
      <c r="B18" s="103">
        <v>2260.27</v>
      </c>
      <c r="C18" s="103">
        <v>2299.64</v>
      </c>
      <c r="D18" s="103">
        <v>2356.37</v>
      </c>
      <c r="E18" s="103">
        <v>2425.9699999999998</v>
      </c>
      <c r="F18" s="103">
        <v>2500.62</v>
      </c>
      <c r="G18" s="103">
        <v>2566.14</v>
      </c>
      <c r="H18" s="103">
        <v>2648.42</v>
      </c>
      <c r="I18" s="103">
        <v>2722.1</v>
      </c>
      <c r="J18" s="103">
        <v>2967.74</v>
      </c>
      <c r="K18" s="103">
        <v>3211.42</v>
      </c>
      <c r="L18" s="103">
        <v>3325.02</v>
      </c>
      <c r="M18" s="103">
        <v>3668.21</v>
      </c>
      <c r="N18" s="103">
        <v>3929.09</v>
      </c>
      <c r="O18" s="103">
        <v>4326.1099999999997</v>
      </c>
      <c r="P18" s="103">
        <v>4582.84</v>
      </c>
      <c r="Q18" s="103">
        <v>5036.43</v>
      </c>
      <c r="R18" s="103">
        <v>5490.03</v>
      </c>
      <c r="S18" s="103">
        <v>5943.62</v>
      </c>
    </row>
    <row r="19" spans="1:19" x14ac:dyDescent="0.2">
      <c r="A19" s="105">
        <v>17</v>
      </c>
      <c r="B19" s="103">
        <v>2268.73</v>
      </c>
      <c r="C19" s="103">
        <v>2308.1</v>
      </c>
      <c r="D19" s="103">
        <v>2365.73</v>
      </c>
      <c r="E19" s="103">
        <v>2436.3000000000002</v>
      </c>
      <c r="F19" s="103">
        <v>2515.5300000000002</v>
      </c>
      <c r="G19" s="103">
        <v>2578.5300000000002</v>
      </c>
      <c r="H19" s="103">
        <v>2661.21</v>
      </c>
      <c r="I19" s="103">
        <v>2735.39</v>
      </c>
      <c r="J19" s="103">
        <v>2998.43</v>
      </c>
      <c r="K19" s="103">
        <v>3246.48</v>
      </c>
      <c r="L19" s="103">
        <v>3357.49</v>
      </c>
      <c r="M19" s="103">
        <v>3710.35</v>
      </c>
      <c r="N19" s="103">
        <v>3974.24</v>
      </c>
      <c r="O19" s="103">
        <v>4378.3</v>
      </c>
      <c r="P19" s="103">
        <v>4627.6000000000004</v>
      </c>
      <c r="Q19" s="103">
        <v>5085.62</v>
      </c>
      <c r="R19" s="103">
        <v>5543.65</v>
      </c>
      <c r="S19" s="103">
        <v>6001.67</v>
      </c>
    </row>
    <row r="20" spans="1:19" x14ac:dyDescent="0.2">
      <c r="A20" s="105">
        <v>18</v>
      </c>
      <c r="B20" s="103">
        <v>2276.58</v>
      </c>
      <c r="C20" s="103">
        <v>2315.9499999999998</v>
      </c>
      <c r="D20" s="103">
        <v>2374.4299999999998</v>
      </c>
      <c r="E20" s="103">
        <v>2445.89</v>
      </c>
      <c r="F20" s="103">
        <v>2529.4</v>
      </c>
      <c r="G20" s="103">
        <v>2590.04</v>
      </c>
      <c r="H20" s="103">
        <v>2673.1</v>
      </c>
      <c r="I20" s="103">
        <v>2747.75</v>
      </c>
      <c r="J20" s="103">
        <v>3027.11</v>
      </c>
      <c r="K20" s="103">
        <v>3279.26</v>
      </c>
      <c r="L20" s="103">
        <v>3387.82</v>
      </c>
      <c r="M20" s="103">
        <v>3749.79</v>
      </c>
      <c r="N20" s="103">
        <v>4016.48</v>
      </c>
      <c r="O20" s="103">
        <v>4427.16</v>
      </c>
      <c r="P20" s="103">
        <v>4669.41</v>
      </c>
      <c r="Q20" s="103">
        <v>5131.57</v>
      </c>
      <c r="R20" s="103">
        <v>5593.73</v>
      </c>
      <c r="S20" s="103">
        <v>6055.89</v>
      </c>
    </row>
    <row r="21" spans="1:19" x14ac:dyDescent="0.2">
      <c r="A21" s="105">
        <v>19</v>
      </c>
      <c r="B21" s="103">
        <v>2283.87</v>
      </c>
      <c r="C21" s="103">
        <v>2323.2399999999998</v>
      </c>
      <c r="D21" s="103">
        <v>2382.5</v>
      </c>
      <c r="E21" s="103">
        <v>2454.8000000000002</v>
      </c>
      <c r="F21" s="103">
        <v>2542.31</v>
      </c>
      <c r="G21" s="103">
        <v>2600.7399999999998</v>
      </c>
      <c r="H21" s="103">
        <v>2684.15</v>
      </c>
      <c r="I21" s="103">
        <v>2759.23</v>
      </c>
      <c r="J21" s="103">
        <v>3053.9</v>
      </c>
      <c r="K21" s="103">
        <v>3309.89</v>
      </c>
      <c r="L21" s="103">
        <v>3416.13</v>
      </c>
      <c r="M21" s="103">
        <v>3786.65</v>
      </c>
      <c r="N21" s="103">
        <v>4055.96</v>
      </c>
      <c r="O21" s="103">
        <v>4472.8599999999997</v>
      </c>
      <c r="P21" s="103">
        <v>4708.43</v>
      </c>
      <c r="Q21" s="103">
        <v>5174.45</v>
      </c>
      <c r="R21" s="103">
        <v>5640.47</v>
      </c>
      <c r="S21" s="103">
        <v>6106.49</v>
      </c>
    </row>
    <row r="22" spans="1:19" x14ac:dyDescent="0.2">
      <c r="A22" s="105">
        <v>20</v>
      </c>
      <c r="B22" s="103">
        <v>2290.64</v>
      </c>
      <c r="C22" s="103">
        <v>2330.0100000000002</v>
      </c>
      <c r="D22" s="103">
        <v>2389.9899999999998</v>
      </c>
      <c r="E22" s="103">
        <v>2463.0700000000002</v>
      </c>
      <c r="F22" s="103">
        <v>2554.31</v>
      </c>
      <c r="G22" s="103">
        <v>2610.6799999999998</v>
      </c>
      <c r="H22" s="103">
        <v>2694.41</v>
      </c>
      <c r="I22" s="103">
        <v>2769.89</v>
      </c>
      <c r="J22" s="103">
        <v>3078.89</v>
      </c>
      <c r="K22" s="103">
        <v>3338.48</v>
      </c>
      <c r="L22" s="103">
        <v>3442.54</v>
      </c>
      <c r="M22" s="103">
        <v>3821.09</v>
      </c>
      <c r="N22" s="103">
        <v>4092.85</v>
      </c>
      <c r="O22" s="103">
        <v>4515.57</v>
      </c>
      <c r="P22" s="103">
        <v>4744.82</v>
      </c>
      <c r="Q22" s="103">
        <v>5214.45</v>
      </c>
      <c r="R22" s="103">
        <v>5684.07</v>
      </c>
      <c r="S22" s="103">
        <v>6153.7</v>
      </c>
    </row>
    <row r="23" spans="1:19" x14ac:dyDescent="0.2">
      <c r="A23" s="105">
        <v>21</v>
      </c>
      <c r="B23" s="103">
        <v>2296.91</v>
      </c>
      <c r="C23" s="103">
        <v>2343.58</v>
      </c>
      <c r="D23" s="103">
        <v>2404.23</v>
      </c>
      <c r="E23" s="103">
        <v>2478.04</v>
      </c>
      <c r="F23" s="103">
        <v>2572.75</v>
      </c>
      <c r="G23" s="103">
        <v>2627.2</v>
      </c>
      <c r="H23" s="103">
        <v>2711.23</v>
      </c>
      <c r="I23" s="103">
        <v>2779.79</v>
      </c>
      <c r="J23" s="103">
        <v>3102.2</v>
      </c>
      <c r="K23" s="103">
        <v>3365.16</v>
      </c>
      <c r="L23" s="103">
        <v>3467.15</v>
      </c>
      <c r="M23" s="103">
        <v>3853.23</v>
      </c>
      <c r="N23" s="103">
        <v>4127.28</v>
      </c>
      <c r="O23" s="103">
        <v>4555.45</v>
      </c>
      <c r="P23" s="103">
        <v>4778.75</v>
      </c>
      <c r="Q23" s="103">
        <v>5251.73</v>
      </c>
      <c r="R23" s="103">
        <v>5724.71</v>
      </c>
      <c r="S23" s="103">
        <v>6197.7</v>
      </c>
    </row>
    <row r="24" spans="1:19" x14ac:dyDescent="0.2">
      <c r="A24" s="105">
        <v>22</v>
      </c>
      <c r="B24" s="103">
        <v>2302.73</v>
      </c>
      <c r="C24" s="103">
        <v>2349.4</v>
      </c>
      <c r="D24" s="103">
        <v>2410.6799999999998</v>
      </c>
      <c r="E24" s="103">
        <v>2485.17</v>
      </c>
      <c r="F24" s="103">
        <v>2583.11</v>
      </c>
      <c r="G24" s="103">
        <v>2635.77</v>
      </c>
      <c r="H24" s="103">
        <v>2720.07</v>
      </c>
      <c r="I24" s="103">
        <v>2788.99</v>
      </c>
      <c r="J24" s="103">
        <v>3123.93</v>
      </c>
      <c r="K24" s="103">
        <v>3390.04</v>
      </c>
      <c r="L24" s="103">
        <v>3490.09</v>
      </c>
      <c r="M24" s="103">
        <v>3883.22</v>
      </c>
      <c r="N24" s="103">
        <v>4159.3900000000003</v>
      </c>
      <c r="O24" s="103">
        <v>4592.67</v>
      </c>
      <c r="P24" s="103">
        <v>4810.3599999999997</v>
      </c>
      <c r="Q24" s="103">
        <v>5286.47</v>
      </c>
      <c r="R24" s="103">
        <v>5762.58</v>
      </c>
      <c r="S24" s="103">
        <v>6238.69</v>
      </c>
    </row>
    <row r="25" spans="1:19" x14ac:dyDescent="0.2">
      <c r="A25" s="105">
        <v>23</v>
      </c>
      <c r="B25" s="103">
        <v>2308.13</v>
      </c>
      <c r="C25" s="103">
        <v>2354.8000000000002</v>
      </c>
      <c r="D25" s="103">
        <v>2416.66</v>
      </c>
      <c r="E25" s="103">
        <v>2491.7800000000002</v>
      </c>
      <c r="F25" s="103">
        <v>2592.7399999999998</v>
      </c>
      <c r="G25" s="103">
        <v>2643.72</v>
      </c>
      <c r="H25" s="103">
        <v>2728.28</v>
      </c>
      <c r="I25" s="103">
        <v>2797.52</v>
      </c>
      <c r="J25" s="103">
        <v>3144.16</v>
      </c>
      <c r="K25" s="103">
        <v>3413.21</v>
      </c>
      <c r="L25" s="103">
        <v>3511.44</v>
      </c>
      <c r="M25" s="103">
        <v>3911.16</v>
      </c>
      <c r="N25" s="103">
        <v>4189.33</v>
      </c>
      <c r="O25" s="103">
        <v>4627.38</v>
      </c>
      <c r="P25" s="103">
        <v>4839.79</v>
      </c>
      <c r="Q25" s="103">
        <v>5318.81</v>
      </c>
      <c r="R25" s="103">
        <v>5797.83</v>
      </c>
      <c r="S25" s="103">
        <v>6276.85</v>
      </c>
    </row>
    <row r="26" spans="1:19" x14ac:dyDescent="0.2">
      <c r="A26" s="105">
        <v>24</v>
      </c>
      <c r="B26" s="103">
        <v>2313.14</v>
      </c>
      <c r="C26" s="103">
        <v>2359.8000000000002</v>
      </c>
      <c r="D26" s="103">
        <v>2422.1999999999998</v>
      </c>
      <c r="E26" s="103">
        <v>2497.91</v>
      </c>
      <c r="F26" s="103">
        <v>2601.67</v>
      </c>
      <c r="G26" s="103">
        <v>2651.1</v>
      </c>
      <c r="H26" s="103">
        <v>2735.9</v>
      </c>
      <c r="I26" s="103">
        <v>2805.43</v>
      </c>
      <c r="J26" s="103">
        <v>3163</v>
      </c>
      <c r="K26" s="103">
        <v>3434.8</v>
      </c>
      <c r="L26" s="103">
        <v>3531.31</v>
      </c>
      <c r="M26" s="103">
        <v>3937.2</v>
      </c>
      <c r="N26" s="103">
        <v>4217.22</v>
      </c>
      <c r="O26" s="103">
        <v>4659.7299999999996</v>
      </c>
      <c r="P26" s="103">
        <v>4867.17</v>
      </c>
      <c r="Q26" s="103">
        <v>5348.91</v>
      </c>
      <c r="R26" s="103">
        <v>5830.64</v>
      </c>
      <c r="S26" s="103">
        <v>6312.38</v>
      </c>
    </row>
    <row r="27" spans="1:19" x14ac:dyDescent="0.2">
      <c r="A27" s="105">
        <v>25</v>
      </c>
      <c r="B27" s="103">
        <v>2317.7800000000002</v>
      </c>
      <c r="C27" s="103">
        <v>2364.44</v>
      </c>
      <c r="D27" s="103">
        <v>2427.35</v>
      </c>
      <c r="E27" s="103">
        <v>2503.59</v>
      </c>
      <c r="F27" s="103">
        <v>2609.96</v>
      </c>
      <c r="G27" s="103">
        <v>2657.94</v>
      </c>
      <c r="H27" s="103">
        <v>2742.96</v>
      </c>
      <c r="I27" s="103">
        <v>2812.78</v>
      </c>
      <c r="J27" s="103">
        <v>3180.53</v>
      </c>
      <c r="K27" s="103">
        <v>3454.9</v>
      </c>
      <c r="L27" s="103">
        <v>3549.79</v>
      </c>
      <c r="M27" s="103">
        <v>3961.45</v>
      </c>
      <c r="N27" s="103">
        <v>4243.1899999999996</v>
      </c>
      <c r="O27" s="103">
        <v>4689.8599999999997</v>
      </c>
      <c r="P27" s="103">
        <v>4892.6499999999996</v>
      </c>
      <c r="Q27" s="103">
        <v>5376.91</v>
      </c>
      <c r="R27" s="103">
        <v>5861.16</v>
      </c>
      <c r="S27" s="103">
        <v>6345.42</v>
      </c>
    </row>
    <row r="28" spans="1:19" x14ac:dyDescent="0.2">
      <c r="A28" s="105">
        <v>26</v>
      </c>
      <c r="B28" s="103">
        <v>2322.08</v>
      </c>
      <c r="C28" s="103">
        <v>2376.04</v>
      </c>
      <c r="D28" s="103">
        <v>2439.41</v>
      </c>
      <c r="E28" s="103">
        <v>2516.15</v>
      </c>
      <c r="F28" s="103">
        <v>2624.95</v>
      </c>
      <c r="G28" s="103">
        <v>2671.58</v>
      </c>
      <c r="H28" s="103">
        <v>2756.81</v>
      </c>
      <c r="I28" s="103">
        <v>2819.59</v>
      </c>
      <c r="J28" s="103">
        <v>3196.84</v>
      </c>
      <c r="K28" s="103">
        <v>3473.59</v>
      </c>
      <c r="L28" s="103">
        <v>3566.98</v>
      </c>
      <c r="M28" s="103">
        <v>3984.02</v>
      </c>
      <c r="N28" s="103">
        <v>4267.3599999999997</v>
      </c>
      <c r="O28" s="103">
        <v>4717.91</v>
      </c>
      <c r="P28" s="103">
        <v>4916.34</v>
      </c>
      <c r="Q28" s="103">
        <v>5402.94</v>
      </c>
      <c r="R28" s="103">
        <v>5889.54</v>
      </c>
      <c r="S28" s="103">
        <v>6376.14</v>
      </c>
    </row>
    <row r="29" spans="1:19" x14ac:dyDescent="0.2">
      <c r="A29" s="105">
        <v>27</v>
      </c>
      <c r="B29" s="103">
        <v>2326.06</v>
      </c>
      <c r="C29" s="103">
        <v>2380.02</v>
      </c>
      <c r="D29" s="103">
        <v>2443.8200000000002</v>
      </c>
      <c r="E29" s="103">
        <v>2521.04</v>
      </c>
      <c r="F29" s="103">
        <v>2632.09</v>
      </c>
      <c r="G29" s="103">
        <v>2677.47</v>
      </c>
      <c r="H29" s="103">
        <v>2762.88</v>
      </c>
      <c r="I29" s="103">
        <v>2825.9</v>
      </c>
      <c r="J29" s="103">
        <v>3212</v>
      </c>
      <c r="K29" s="103">
        <v>3490.98</v>
      </c>
      <c r="L29" s="103">
        <v>3582.96</v>
      </c>
      <c r="M29" s="103">
        <v>4005.01</v>
      </c>
      <c r="N29" s="103">
        <v>4289.8500000000004</v>
      </c>
      <c r="O29" s="103">
        <v>4744.01</v>
      </c>
      <c r="P29" s="103">
        <v>4938.3599999999997</v>
      </c>
      <c r="Q29" s="103">
        <v>5427.14</v>
      </c>
      <c r="R29" s="103">
        <v>5915.92</v>
      </c>
      <c r="S29" s="103">
        <v>6404.7</v>
      </c>
    </row>
    <row r="30" spans="1:19" x14ac:dyDescent="0.2">
      <c r="A30" s="105">
        <v>28</v>
      </c>
      <c r="B30" s="103">
        <v>2329.7600000000002</v>
      </c>
      <c r="C30" s="103">
        <v>2383.71</v>
      </c>
      <c r="D30" s="103">
        <v>2447.92</v>
      </c>
      <c r="E30" s="103">
        <v>2525.5700000000002</v>
      </c>
      <c r="F30" s="103">
        <v>2638.72</v>
      </c>
      <c r="G30" s="103">
        <v>2682.92</v>
      </c>
      <c r="H30" s="103">
        <v>2768.52</v>
      </c>
      <c r="I30" s="103">
        <v>2831.75</v>
      </c>
      <c r="J30" s="103">
        <v>3226.09</v>
      </c>
      <c r="K30" s="103">
        <v>3507.15</v>
      </c>
      <c r="L30" s="103">
        <v>3597.8</v>
      </c>
      <c r="M30" s="103">
        <v>4024.53</v>
      </c>
      <c r="N30" s="103">
        <v>4310.76</v>
      </c>
      <c r="O30" s="103">
        <v>4768.29</v>
      </c>
      <c r="P30" s="103">
        <v>4958.82</v>
      </c>
      <c r="Q30" s="103">
        <v>5449.62</v>
      </c>
      <c r="R30" s="103">
        <v>5940.43</v>
      </c>
      <c r="S30" s="103">
        <v>6431.23</v>
      </c>
    </row>
    <row r="31" spans="1:19" x14ac:dyDescent="0.2">
      <c r="A31" s="105">
        <v>29</v>
      </c>
      <c r="B31" s="103">
        <v>2333.1799999999998</v>
      </c>
      <c r="C31" s="103">
        <v>2387.13</v>
      </c>
      <c r="D31" s="103">
        <v>2451.71</v>
      </c>
      <c r="E31" s="103">
        <v>2529.7600000000002</v>
      </c>
      <c r="F31" s="103">
        <v>2644.86</v>
      </c>
      <c r="G31" s="103">
        <v>2687.98</v>
      </c>
      <c r="H31" s="103">
        <v>2773.74</v>
      </c>
      <c r="I31" s="103">
        <v>2837.18</v>
      </c>
      <c r="J31" s="103">
        <v>3239.18</v>
      </c>
      <c r="K31" s="103">
        <v>3522.17</v>
      </c>
      <c r="L31" s="103">
        <v>3611.59</v>
      </c>
      <c r="M31" s="103">
        <v>4042.67</v>
      </c>
      <c r="N31" s="103">
        <v>4330.1899999999996</v>
      </c>
      <c r="O31" s="103">
        <v>4790.8599999999997</v>
      </c>
      <c r="P31" s="103">
        <v>4977.82</v>
      </c>
      <c r="Q31" s="103">
        <v>5470.51</v>
      </c>
      <c r="R31" s="103">
        <v>5963.19</v>
      </c>
      <c r="S31" s="103">
        <v>6455.88</v>
      </c>
    </row>
    <row r="32" spans="1:19" x14ac:dyDescent="0.2">
      <c r="A32" s="105">
        <v>30</v>
      </c>
      <c r="B32" s="103">
        <v>2336.35</v>
      </c>
      <c r="C32" s="103">
        <v>2390.3000000000002</v>
      </c>
      <c r="D32" s="103">
        <v>2455.23</v>
      </c>
      <c r="E32" s="103">
        <v>2533.65</v>
      </c>
      <c r="F32" s="103">
        <v>2650.55</v>
      </c>
      <c r="G32" s="103">
        <v>2692.67</v>
      </c>
      <c r="H32" s="103">
        <v>2778.58</v>
      </c>
      <c r="I32" s="103">
        <v>2842.21</v>
      </c>
      <c r="J32" s="103">
        <v>3251.34</v>
      </c>
      <c r="K32" s="103">
        <v>3536.12</v>
      </c>
      <c r="L32" s="103">
        <v>3624.39</v>
      </c>
      <c r="M32" s="103">
        <v>4059.53</v>
      </c>
      <c r="N32" s="103">
        <v>4348.25</v>
      </c>
      <c r="O32" s="103">
        <v>4811.84</v>
      </c>
      <c r="P32" s="103">
        <v>4995.47</v>
      </c>
      <c r="Q32" s="103">
        <v>5489.9</v>
      </c>
      <c r="R32" s="103">
        <v>5984.33</v>
      </c>
      <c r="S32" s="103">
        <v>6478.76</v>
      </c>
    </row>
    <row r="33" spans="1:19" x14ac:dyDescent="0.2">
      <c r="A33" s="105">
        <v>31</v>
      </c>
      <c r="B33" s="103">
        <v>2339.2800000000002</v>
      </c>
      <c r="C33" s="103">
        <v>2400.48</v>
      </c>
      <c r="D33" s="103">
        <v>2465.73</v>
      </c>
      <c r="E33" s="103">
        <v>2544.4899999999998</v>
      </c>
      <c r="F33" s="103">
        <v>2663.08</v>
      </c>
      <c r="G33" s="103">
        <v>2704.25</v>
      </c>
      <c r="H33" s="103">
        <v>2790.3</v>
      </c>
      <c r="I33" s="103">
        <v>2846.87</v>
      </c>
      <c r="J33" s="103">
        <v>3262.63</v>
      </c>
      <c r="K33" s="103">
        <v>3549.08</v>
      </c>
      <c r="L33" s="103">
        <v>3636.27</v>
      </c>
      <c r="M33" s="103">
        <v>4075.19</v>
      </c>
      <c r="N33" s="103">
        <v>4365.0200000000004</v>
      </c>
      <c r="O33" s="103">
        <v>4831.33</v>
      </c>
      <c r="P33" s="103">
        <v>5011.8500000000004</v>
      </c>
      <c r="Q33" s="103">
        <v>5507.9</v>
      </c>
      <c r="R33" s="103">
        <v>6003.95</v>
      </c>
      <c r="S33" s="103">
        <v>6500.01</v>
      </c>
    </row>
    <row r="34" spans="1:19" x14ac:dyDescent="0.2">
      <c r="A34" s="105">
        <v>32</v>
      </c>
      <c r="B34" s="103">
        <v>2342</v>
      </c>
      <c r="C34" s="103">
        <v>2403.1999999999998</v>
      </c>
      <c r="D34" s="103">
        <v>2468.7399999999998</v>
      </c>
      <c r="E34" s="103">
        <v>2547.83</v>
      </c>
      <c r="F34" s="103">
        <v>2667.97</v>
      </c>
      <c r="G34" s="103">
        <v>2708.27</v>
      </c>
      <c r="H34" s="103">
        <v>2794.46</v>
      </c>
      <c r="I34" s="103">
        <v>2851.18</v>
      </c>
      <c r="J34" s="103">
        <v>3273.1</v>
      </c>
      <c r="K34" s="103">
        <v>3561.11</v>
      </c>
      <c r="L34" s="103">
        <v>3647.3</v>
      </c>
      <c r="M34" s="103">
        <v>4089.73</v>
      </c>
      <c r="N34" s="103">
        <v>4380.6000000000004</v>
      </c>
      <c r="O34" s="103">
        <v>4849.43</v>
      </c>
      <c r="P34" s="103">
        <v>5027.05</v>
      </c>
      <c r="Q34" s="103">
        <v>5524.61</v>
      </c>
      <c r="R34" s="103">
        <v>6022.16</v>
      </c>
      <c r="S34" s="103">
        <v>6519.72</v>
      </c>
    </row>
    <row r="35" spans="1:19" x14ac:dyDescent="0.2">
      <c r="A35" s="105">
        <v>33</v>
      </c>
      <c r="B35" s="103">
        <v>2344.52</v>
      </c>
      <c r="C35" s="103">
        <v>2405.7199999999998</v>
      </c>
      <c r="D35" s="103">
        <v>2471.5300000000002</v>
      </c>
      <c r="E35" s="103">
        <v>2550.92</v>
      </c>
      <c r="F35" s="103">
        <v>2672.5</v>
      </c>
      <c r="G35" s="103">
        <v>2712</v>
      </c>
      <c r="H35" s="103">
        <v>2798.31</v>
      </c>
      <c r="I35" s="103">
        <v>2855.18</v>
      </c>
      <c r="J35" s="103">
        <v>3282.83</v>
      </c>
      <c r="K35" s="103">
        <v>3572.28</v>
      </c>
      <c r="L35" s="103">
        <v>3657.54</v>
      </c>
      <c r="M35" s="103">
        <v>4103.2299999999996</v>
      </c>
      <c r="N35" s="103">
        <v>4395.0600000000004</v>
      </c>
      <c r="O35" s="103">
        <v>4866.24</v>
      </c>
      <c r="P35" s="103">
        <v>5041.1499999999996</v>
      </c>
      <c r="Q35" s="103">
        <v>5540.11</v>
      </c>
      <c r="R35" s="103">
        <v>6039.06</v>
      </c>
      <c r="S35" s="103">
        <v>6538.01</v>
      </c>
    </row>
    <row r="36" spans="1:19" x14ac:dyDescent="0.2">
      <c r="A36" s="105">
        <v>34</v>
      </c>
      <c r="B36" s="103">
        <v>2346.85</v>
      </c>
      <c r="C36" s="103">
        <v>2408.0500000000002</v>
      </c>
      <c r="D36" s="103">
        <v>2474.12</v>
      </c>
      <c r="E36" s="103">
        <v>2553.7800000000002</v>
      </c>
      <c r="F36" s="103">
        <v>2676.71</v>
      </c>
      <c r="G36" s="103">
        <v>2715.46</v>
      </c>
      <c r="H36" s="103">
        <v>2801.87</v>
      </c>
      <c r="I36" s="103">
        <v>2858.89</v>
      </c>
      <c r="J36" s="103">
        <v>3291.85</v>
      </c>
      <c r="K36" s="103">
        <v>3582.64</v>
      </c>
      <c r="L36" s="103">
        <v>3667.03</v>
      </c>
      <c r="M36" s="103">
        <v>4115.76</v>
      </c>
      <c r="N36" s="103">
        <v>4408.4799999999996</v>
      </c>
      <c r="O36" s="103">
        <v>4881.84</v>
      </c>
      <c r="P36" s="103">
        <v>5054.2299999999996</v>
      </c>
      <c r="Q36" s="103">
        <v>5554.48</v>
      </c>
      <c r="R36" s="103">
        <v>6054.73</v>
      </c>
      <c r="S36" s="103">
        <v>6554.98</v>
      </c>
    </row>
    <row r="37" spans="1:19" x14ac:dyDescent="0.2">
      <c r="A37" s="105">
        <v>35</v>
      </c>
      <c r="B37" s="103">
        <v>2349.0100000000002</v>
      </c>
      <c r="C37" s="103">
        <v>2410.21</v>
      </c>
      <c r="D37" s="103">
        <v>2476.52</v>
      </c>
      <c r="E37" s="103">
        <v>2556.4299999999998</v>
      </c>
      <c r="F37" s="103">
        <v>2680.6</v>
      </c>
      <c r="G37" s="103">
        <v>2718.65</v>
      </c>
      <c r="H37" s="103">
        <v>2805.17</v>
      </c>
      <c r="I37" s="103">
        <v>2862.32</v>
      </c>
      <c r="J37" s="103">
        <v>3300.21</v>
      </c>
      <c r="K37" s="103">
        <v>3592.25</v>
      </c>
      <c r="L37" s="103">
        <v>3675.83</v>
      </c>
      <c r="M37" s="103">
        <v>4127.38</v>
      </c>
      <c r="N37" s="103">
        <v>4420.93</v>
      </c>
      <c r="O37" s="103">
        <v>4896.32</v>
      </c>
      <c r="P37" s="103">
        <v>5066.37</v>
      </c>
      <c r="Q37" s="103">
        <v>5567.82</v>
      </c>
      <c r="R37" s="103">
        <v>6069.27</v>
      </c>
      <c r="S37" s="103">
        <v>6570.72</v>
      </c>
    </row>
    <row r="38" spans="1:19" x14ac:dyDescent="0.2">
      <c r="A38" s="105">
        <v>36</v>
      </c>
      <c r="B38" s="103">
        <v>2349.0100000000002</v>
      </c>
      <c r="C38" s="103">
        <v>2410.21</v>
      </c>
      <c r="D38" s="103">
        <v>2476.52</v>
      </c>
      <c r="E38" s="103">
        <v>2556.4299999999998</v>
      </c>
      <c r="F38" s="103">
        <v>2680.6</v>
      </c>
      <c r="G38" s="103">
        <v>2718.65</v>
      </c>
      <c r="H38" s="103">
        <v>2805.17</v>
      </c>
      <c r="I38" s="103">
        <v>2862.32</v>
      </c>
      <c r="J38" s="103">
        <v>3300.21</v>
      </c>
      <c r="K38" s="103">
        <v>3592.25</v>
      </c>
      <c r="L38" s="103">
        <v>3675.83</v>
      </c>
      <c r="M38" s="103">
        <v>4127.38</v>
      </c>
      <c r="N38" s="103">
        <v>4420.93</v>
      </c>
      <c r="O38" s="103">
        <v>4896.32</v>
      </c>
      <c r="P38" s="103">
        <v>5066.37</v>
      </c>
      <c r="Q38" s="103">
        <v>5567.82</v>
      </c>
      <c r="R38" s="103">
        <v>6069.27</v>
      </c>
      <c r="S38" s="103">
        <v>6570.72</v>
      </c>
    </row>
    <row r="39" spans="1:19" x14ac:dyDescent="0.2">
      <c r="A39" s="105">
        <v>37</v>
      </c>
      <c r="B39" s="103">
        <v>2349.0100000000002</v>
      </c>
      <c r="C39" s="103">
        <v>2410.21</v>
      </c>
      <c r="D39" s="103">
        <v>2476.52</v>
      </c>
      <c r="E39" s="103">
        <v>2556.4299999999998</v>
      </c>
      <c r="F39" s="103">
        <v>2680.6</v>
      </c>
      <c r="G39" s="103">
        <v>2718.65</v>
      </c>
      <c r="H39" s="103">
        <v>2805.17</v>
      </c>
      <c r="I39" s="103">
        <v>2862.32</v>
      </c>
      <c r="J39" s="103">
        <v>3300.21</v>
      </c>
      <c r="K39" s="103">
        <v>3592.25</v>
      </c>
      <c r="L39" s="103">
        <v>3675.83</v>
      </c>
      <c r="M39" s="103">
        <v>4127.38</v>
      </c>
      <c r="N39" s="103">
        <v>4420.93</v>
      </c>
      <c r="O39" s="103">
        <v>4896.32</v>
      </c>
      <c r="P39" s="103">
        <v>5066.37</v>
      </c>
      <c r="Q39" s="103">
        <v>5567.82</v>
      </c>
      <c r="R39" s="103">
        <v>6069.27</v>
      </c>
      <c r="S39" s="103">
        <v>6570.72</v>
      </c>
    </row>
    <row r="40" spans="1:19" x14ac:dyDescent="0.2">
      <c r="A40" s="105">
        <v>38</v>
      </c>
      <c r="B40" s="103">
        <v>2349.0100000000002</v>
      </c>
      <c r="C40" s="103">
        <v>2410.21</v>
      </c>
      <c r="D40" s="103">
        <v>2476.52</v>
      </c>
      <c r="E40" s="103">
        <v>2556.4299999999998</v>
      </c>
      <c r="F40" s="103">
        <v>2680.6</v>
      </c>
      <c r="G40" s="103">
        <v>2718.65</v>
      </c>
      <c r="H40" s="103">
        <v>2805.17</v>
      </c>
      <c r="I40" s="103">
        <v>2862.32</v>
      </c>
      <c r="J40" s="103">
        <v>3300.21</v>
      </c>
      <c r="K40" s="103">
        <v>3592.25</v>
      </c>
      <c r="L40" s="103">
        <v>3675.83</v>
      </c>
      <c r="M40" s="103">
        <v>4127.38</v>
      </c>
      <c r="N40" s="103">
        <v>4420.93</v>
      </c>
      <c r="O40" s="103">
        <v>4896.32</v>
      </c>
      <c r="P40" s="103">
        <v>5066.37</v>
      </c>
      <c r="Q40" s="103">
        <v>5567.82</v>
      </c>
      <c r="R40" s="103">
        <v>6069.27</v>
      </c>
      <c r="S40" s="103">
        <v>6570.72</v>
      </c>
    </row>
    <row r="41" spans="1:19" x14ac:dyDescent="0.2">
      <c r="A41" s="105">
        <v>39</v>
      </c>
      <c r="B41" s="103">
        <v>2349.0100000000002</v>
      </c>
      <c r="C41" s="103">
        <v>2410.21</v>
      </c>
      <c r="D41" s="103">
        <v>2476.52</v>
      </c>
      <c r="E41" s="103">
        <v>2556.4299999999998</v>
      </c>
      <c r="F41" s="103">
        <v>2680.6</v>
      </c>
      <c r="G41" s="103">
        <v>2718.65</v>
      </c>
      <c r="H41" s="103">
        <v>2805.17</v>
      </c>
      <c r="I41" s="103">
        <v>2862.32</v>
      </c>
      <c r="J41" s="103">
        <v>3300.21</v>
      </c>
      <c r="K41" s="103">
        <v>3592.25</v>
      </c>
      <c r="L41" s="103">
        <v>3675.83</v>
      </c>
      <c r="M41" s="103">
        <v>4127.38</v>
      </c>
      <c r="N41" s="103">
        <v>4420.93</v>
      </c>
      <c r="O41" s="103">
        <v>4896.32</v>
      </c>
      <c r="P41" s="103">
        <v>5066.37</v>
      </c>
      <c r="Q41" s="103">
        <v>5567.82</v>
      </c>
      <c r="R41" s="103">
        <v>6069.27</v>
      </c>
      <c r="S41" s="103">
        <v>6570.72</v>
      </c>
    </row>
    <row r="42" spans="1:19" x14ac:dyDescent="0.2">
      <c r="A42" s="105">
        <v>40</v>
      </c>
      <c r="B42" s="103">
        <v>2349.0100000000002</v>
      </c>
      <c r="C42" s="103">
        <v>2410.21</v>
      </c>
      <c r="D42" s="103">
        <v>2476.52</v>
      </c>
      <c r="E42" s="103">
        <v>2556.4299999999998</v>
      </c>
      <c r="F42" s="103">
        <v>2680.6</v>
      </c>
      <c r="G42" s="103">
        <v>2718.65</v>
      </c>
      <c r="H42" s="103">
        <v>2805.17</v>
      </c>
      <c r="I42" s="103">
        <v>2862.32</v>
      </c>
      <c r="J42" s="103">
        <v>3300.21</v>
      </c>
      <c r="K42" s="103">
        <v>3592.25</v>
      </c>
      <c r="L42" s="103">
        <v>3675.83</v>
      </c>
      <c r="M42" s="103">
        <v>4127.38</v>
      </c>
      <c r="N42" s="103">
        <v>4420.93</v>
      </c>
      <c r="O42" s="103">
        <v>4896.32</v>
      </c>
      <c r="P42" s="103">
        <v>5066.37</v>
      </c>
      <c r="Q42" s="103">
        <v>5567.82</v>
      </c>
      <c r="R42" s="103">
        <v>6069.27</v>
      </c>
      <c r="S42" s="103">
        <v>6570.72</v>
      </c>
    </row>
    <row r="43" spans="1:19" x14ac:dyDescent="0.2">
      <c r="A43" s="105">
        <v>41</v>
      </c>
      <c r="B43" s="103">
        <v>2349.0100000000002</v>
      </c>
      <c r="C43" s="103">
        <v>2410.21</v>
      </c>
      <c r="D43" s="103">
        <v>2476.52</v>
      </c>
      <c r="E43" s="103">
        <v>2556.4299999999998</v>
      </c>
      <c r="F43" s="103">
        <v>2680.6</v>
      </c>
      <c r="G43" s="103">
        <v>2718.65</v>
      </c>
      <c r="H43" s="103">
        <v>2805.17</v>
      </c>
      <c r="I43" s="103">
        <v>2862.32</v>
      </c>
      <c r="J43" s="103">
        <v>3300.21</v>
      </c>
      <c r="K43" s="103">
        <v>3592.25</v>
      </c>
      <c r="L43" s="103">
        <v>3675.83</v>
      </c>
      <c r="M43" s="103">
        <v>4127.38</v>
      </c>
      <c r="N43" s="103">
        <v>4420.93</v>
      </c>
      <c r="O43" s="103">
        <v>4896.32</v>
      </c>
      <c r="P43" s="103">
        <v>5066.37</v>
      </c>
      <c r="Q43" s="103">
        <v>5567.82</v>
      </c>
      <c r="R43" s="103">
        <v>6069.27</v>
      </c>
      <c r="S43" s="103">
        <v>6570.72</v>
      </c>
    </row>
    <row r="44" spans="1:19" x14ac:dyDescent="0.2">
      <c r="A44" s="105">
        <v>42</v>
      </c>
      <c r="B44" s="103">
        <v>2349.0100000000002</v>
      </c>
      <c r="C44" s="103">
        <v>2410.21</v>
      </c>
      <c r="D44" s="103">
        <v>2476.52</v>
      </c>
      <c r="E44" s="103">
        <v>2556.4299999999998</v>
      </c>
      <c r="F44" s="103">
        <v>2680.6</v>
      </c>
      <c r="G44" s="103">
        <v>2718.65</v>
      </c>
      <c r="H44" s="103">
        <v>2805.17</v>
      </c>
      <c r="I44" s="103">
        <v>2862.32</v>
      </c>
      <c r="J44" s="103">
        <v>3300.21</v>
      </c>
      <c r="K44" s="103">
        <v>3592.25</v>
      </c>
      <c r="L44" s="103">
        <v>3675.83</v>
      </c>
      <c r="M44" s="103">
        <v>4127.38</v>
      </c>
      <c r="N44" s="103">
        <v>4420.93</v>
      </c>
      <c r="O44" s="103">
        <v>4896.32</v>
      </c>
      <c r="P44" s="103">
        <v>5066.37</v>
      </c>
      <c r="Q44" s="103">
        <v>5567.82</v>
      </c>
      <c r="R44" s="103">
        <v>6069.27</v>
      </c>
      <c r="S44" s="103">
        <v>6570.72</v>
      </c>
    </row>
    <row r="45" spans="1:19" x14ac:dyDescent="0.2">
      <c r="A45" s="105">
        <v>43</v>
      </c>
      <c r="B45" s="103">
        <v>2349.0100000000002</v>
      </c>
      <c r="C45" s="103">
        <v>2410.21</v>
      </c>
      <c r="D45" s="103">
        <v>2476.52</v>
      </c>
      <c r="E45" s="103">
        <v>2556.4299999999998</v>
      </c>
      <c r="F45" s="103">
        <v>2680.6</v>
      </c>
      <c r="G45" s="103">
        <v>2718.65</v>
      </c>
      <c r="H45" s="103">
        <v>2805.17</v>
      </c>
      <c r="I45" s="103">
        <v>2862.32</v>
      </c>
      <c r="J45" s="103">
        <v>3300.21</v>
      </c>
      <c r="K45" s="103">
        <v>3592.25</v>
      </c>
      <c r="L45" s="103">
        <v>3675.83</v>
      </c>
      <c r="M45" s="103">
        <v>4127.38</v>
      </c>
      <c r="N45" s="103">
        <v>4420.93</v>
      </c>
      <c r="O45" s="103">
        <v>4896.32</v>
      </c>
      <c r="P45" s="103">
        <v>5066.37</v>
      </c>
      <c r="Q45" s="103">
        <v>5567.82</v>
      </c>
      <c r="R45" s="103">
        <v>6069.27</v>
      </c>
      <c r="S45" s="103">
        <v>6570.72</v>
      </c>
    </row>
    <row r="46" spans="1:19" x14ac:dyDescent="0.2">
      <c r="A46" s="105">
        <v>44</v>
      </c>
      <c r="B46" s="103">
        <v>2349.0100000000002</v>
      </c>
      <c r="C46" s="103">
        <v>2410.21</v>
      </c>
      <c r="D46" s="103">
        <v>2476.52</v>
      </c>
      <c r="E46" s="103">
        <v>2556.4299999999998</v>
      </c>
      <c r="F46" s="103">
        <v>2680.6</v>
      </c>
      <c r="G46" s="103">
        <v>2718.65</v>
      </c>
      <c r="H46" s="103">
        <v>2805.17</v>
      </c>
      <c r="I46" s="103">
        <v>2862.32</v>
      </c>
      <c r="J46" s="103">
        <v>3300.21</v>
      </c>
      <c r="K46" s="103">
        <v>3592.25</v>
      </c>
      <c r="L46" s="103">
        <v>3675.83</v>
      </c>
      <c r="M46" s="103">
        <v>4127.38</v>
      </c>
      <c r="N46" s="103">
        <v>4420.93</v>
      </c>
      <c r="O46" s="103">
        <v>4896.32</v>
      </c>
      <c r="P46" s="103">
        <v>5066.37</v>
      </c>
      <c r="Q46" s="103">
        <v>5567.82</v>
      </c>
      <c r="R46" s="103">
        <v>6069.27</v>
      </c>
      <c r="S46" s="103">
        <v>6570.72</v>
      </c>
    </row>
    <row r="47" spans="1:19" x14ac:dyDescent="0.2">
      <c r="A47" s="105">
        <v>45</v>
      </c>
      <c r="B47" s="103">
        <v>2349.0100000000002</v>
      </c>
      <c r="C47" s="103">
        <v>2410.21</v>
      </c>
      <c r="D47" s="103">
        <v>2476.52</v>
      </c>
      <c r="E47" s="103">
        <v>2556.4299999999998</v>
      </c>
      <c r="F47" s="103">
        <v>2680.6</v>
      </c>
      <c r="G47" s="103">
        <v>2718.65</v>
      </c>
      <c r="H47" s="103">
        <v>2805.17</v>
      </c>
      <c r="I47" s="103">
        <v>2862.32</v>
      </c>
      <c r="J47" s="103">
        <v>3300.21</v>
      </c>
      <c r="K47" s="103">
        <v>3592.25</v>
      </c>
      <c r="L47" s="103">
        <v>3675.83</v>
      </c>
      <c r="M47" s="103">
        <v>4127.38</v>
      </c>
      <c r="N47" s="103">
        <v>4420.93</v>
      </c>
      <c r="O47" s="103">
        <v>4896.32</v>
      </c>
      <c r="P47" s="103">
        <v>5066.37</v>
      </c>
      <c r="Q47" s="103">
        <v>5567.82</v>
      </c>
      <c r="R47" s="103">
        <v>6069.27</v>
      </c>
      <c r="S47" s="103">
        <v>6570.72</v>
      </c>
    </row>
    <row r="48" spans="1:19" x14ac:dyDescent="0.2">
      <c r="A48" s="105">
        <v>46</v>
      </c>
      <c r="B48" s="103">
        <v>2349.0100000000002</v>
      </c>
      <c r="C48" s="103">
        <v>2410.21</v>
      </c>
      <c r="D48" s="103">
        <v>2476.52</v>
      </c>
      <c r="E48" s="103">
        <v>2556.4299999999998</v>
      </c>
      <c r="F48" s="103">
        <v>2680.6</v>
      </c>
      <c r="G48" s="103">
        <v>2718.65</v>
      </c>
      <c r="H48" s="103">
        <v>2805.17</v>
      </c>
      <c r="I48" s="103">
        <v>2862.32</v>
      </c>
      <c r="J48" s="103">
        <v>3300.21</v>
      </c>
      <c r="K48" s="103">
        <v>3592.25</v>
      </c>
      <c r="L48" s="103">
        <v>3675.83</v>
      </c>
      <c r="M48" s="103">
        <v>4127.38</v>
      </c>
      <c r="N48" s="103">
        <v>4420.93</v>
      </c>
      <c r="O48" s="103">
        <v>4896.32</v>
      </c>
      <c r="P48" s="103">
        <v>5066.37</v>
      </c>
      <c r="Q48" s="103">
        <v>5567.82</v>
      </c>
      <c r="R48" s="103">
        <v>6069.27</v>
      </c>
      <c r="S48" s="103">
        <v>6570.72</v>
      </c>
    </row>
    <row r="49" spans="1:49" x14ac:dyDescent="0.2">
      <c r="A49" s="105">
        <v>47</v>
      </c>
      <c r="B49" s="103">
        <v>2349.0100000000002</v>
      </c>
      <c r="C49" s="103">
        <v>2410.21</v>
      </c>
      <c r="D49" s="103">
        <v>2476.52</v>
      </c>
      <c r="E49" s="103">
        <v>2556.4299999999998</v>
      </c>
      <c r="F49" s="103">
        <v>2680.6</v>
      </c>
      <c r="G49" s="103">
        <v>2718.65</v>
      </c>
      <c r="H49" s="103">
        <v>2805.17</v>
      </c>
      <c r="I49" s="103">
        <v>2862.32</v>
      </c>
      <c r="J49" s="103">
        <v>3300.21</v>
      </c>
      <c r="K49" s="103">
        <v>3592.25</v>
      </c>
      <c r="L49" s="103">
        <v>3675.83</v>
      </c>
      <c r="M49" s="103">
        <v>4127.38</v>
      </c>
      <c r="N49" s="103">
        <v>4420.93</v>
      </c>
      <c r="O49" s="103">
        <v>4896.32</v>
      </c>
      <c r="P49" s="103">
        <v>5066.37</v>
      </c>
      <c r="Q49" s="103">
        <v>5567.82</v>
      </c>
      <c r="R49" s="103">
        <v>6069.27</v>
      </c>
      <c r="S49" s="103">
        <v>6570.72</v>
      </c>
    </row>
    <row r="54" spans="1:49" ht="13.5" thickBot="1" x14ac:dyDescent="0.25"/>
    <row r="55" spans="1:49" ht="13.5" thickBot="1" x14ac:dyDescent="0.25">
      <c r="A55" s="5" t="s">
        <v>132</v>
      </c>
      <c r="B55" s="105">
        <v>0</v>
      </c>
      <c r="C55" s="105">
        <v>1</v>
      </c>
      <c r="D55" s="105">
        <v>2</v>
      </c>
      <c r="E55" s="105">
        <v>3</v>
      </c>
      <c r="F55" s="105">
        <v>4</v>
      </c>
      <c r="G55" s="105">
        <v>5</v>
      </c>
      <c r="H55" s="105">
        <v>6</v>
      </c>
      <c r="I55" s="105">
        <v>7</v>
      </c>
      <c r="J55" s="105">
        <v>8</v>
      </c>
      <c r="K55" s="105">
        <v>9</v>
      </c>
      <c r="L55" s="105">
        <v>10</v>
      </c>
      <c r="M55" s="105">
        <v>11</v>
      </c>
      <c r="N55" s="105">
        <v>12</v>
      </c>
      <c r="O55" s="105">
        <v>13</v>
      </c>
      <c r="P55" s="105">
        <v>14</v>
      </c>
      <c r="Q55" s="105">
        <v>15</v>
      </c>
      <c r="R55" s="105">
        <v>16</v>
      </c>
      <c r="S55" s="105">
        <v>17</v>
      </c>
      <c r="T55" s="105">
        <v>18</v>
      </c>
      <c r="U55" s="105">
        <v>19</v>
      </c>
      <c r="V55" s="105">
        <v>20</v>
      </c>
      <c r="W55" s="105">
        <v>21</v>
      </c>
      <c r="X55" s="105">
        <v>22</v>
      </c>
      <c r="Y55" s="105">
        <v>23</v>
      </c>
      <c r="Z55" s="105">
        <v>24</v>
      </c>
      <c r="AA55" s="105">
        <v>25</v>
      </c>
      <c r="AB55" s="105">
        <v>26</v>
      </c>
      <c r="AC55" s="105">
        <v>27</v>
      </c>
      <c r="AD55" s="105">
        <v>28</v>
      </c>
      <c r="AE55" s="105">
        <v>29</v>
      </c>
      <c r="AF55" s="105">
        <v>30</v>
      </c>
      <c r="AG55" s="105">
        <v>31</v>
      </c>
      <c r="AH55" s="105">
        <v>32</v>
      </c>
      <c r="AI55" s="105">
        <v>33</v>
      </c>
      <c r="AJ55" s="105">
        <v>34</v>
      </c>
      <c r="AK55" s="105">
        <v>35</v>
      </c>
      <c r="AL55" s="105">
        <v>36</v>
      </c>
      <c r="AM55" s="105">
        <v>37</v>
      </c>
      <c r="AN55" s="105">
        <v>38</v>
      </c>
      <c r="AO55" s="105">
        <v>39</v>
      </c>
      <c r="AP55" s="105">
        <v>40</v>
      </c>
      <c r="AQ55" s="105">
        <v>41</v>
      </c>
      <c r="AR55" s="105">
        <v>42</v>
      </c>
      <c r="AS55" s="105">
        <v>43</v>
      </c>
      <c r="AT55" s="105">
        <v>44</v>
      </c>
      <c r="AU55" s="105">
        <v>45</v>
      </c>
      <c r="AV55" s="105">
        <v>46</v>
      </c>
      <c r="AW55" s="105">
        <v>47</v>
      </c>
    </row>
    <row r="56" spans="1:49" ht="13.5" thickBot="1" x14ac:dyDescent="0.25">
      <c r="A56" s="5" t="s">
        <v>156</v>
      </c>
      <c r="B56" s="103">
        <v>1903.79</v>
      </c>
      <c r="C56" s="103">
        <v>1938.72</v>
      </c>
      <c r="D56" s="103">
        <v>1971.62</v>
      </c>
      <c r="E56" s="103">
        <v>2002.57</v>
      </c>
      <c r="F56" s="103">
        <v>2031.65</v>
      </c>
      <c r="G56" s="103">
        <v>2058.94</v>
      </c>
      <c r="H56" s="103">
        <v>2084.52</v>
      </c>
      <c r="I56" s="103">
        <v>2108.4699999999998</v>
      </c>
      <c r="J56" s="103">
        <v>2130.88</v>
      </c>
      <c r="K56" s="103">
        <v>2151.83</v>
      </c>
      <c r="L56" s="103">
        <v>2171.4</v>
      </c>
      <c r="M56" s="103">
        <v>2189.67</v>
      </c>
      <c r="N56" s="103">
        <v>2206.6999999999998</v>
      </c>
      <c r="O56" s="103">
        <v>2222.58</v>
      </c>
      <c r="P56" s="103">
        <v>2237.38</v>
      </c>
      <c r="Q56" s="103">
        <v>2251.16</v>
      </c>
      <c r="R56" s="103">
        <v>2260.27</v>
      </c>
      <c r="S56" s="103">
        <v>2268.73</v>
      </c>
      <c r="T56" s="103">
        <v>2276.58</v>
      </c>
      <c r="U56" s="103">
        <v>2283.87</v>
      </c>
      <c r="V56" s="103">
        <v>2290.64</v>
      </c>
      <c r="W56" s="103">
        <v>2296.91</v>
      </c>
      <c r="X56" s="103">
        <v>2302.73</v>
      </c>
      <c r="Y56" s="103">
        <v>2308.13</v>
      </c>
      <c r="Z56" s="103">
        <v>2313.14</v>
      </c>
      <c r="AA56" s="103">
        <v>2317.7800000000002</v>
      </c>
      <c r="AB56" s="103">
        <v>2322.08</v>
      </c>
      <c r="AC56" s="103">
        <v>2326.06</v>
      </c>
      <c r="AD56" s="103">
        <v>2329.7600000000002</v>
      </c>
      <c r="AE56" s="103">
        <v>2333.1799999999998</v>
      </c>
      <c r="AF56" s="103">
        <v>2336.35</v>
      </c>
      <c r="AG56" s="103">
        <v>2339.2800000000002</v>
      </c>
      <c r="AH56" s="103">
        <v>2342</v>
      </c>
      <c r="AI56" s="103">
        <v>2344.52</v>
      </c>
      <c r="AJ56" s="103">
        <v>2346.85</v>
      </c>
      <c r="AK56" s="103">
        <v>2349.0100000000002</v>
      </c>
      <c r="AL56" s="103">
        <v>2349.0100000000002</v>
      </c>
      <c r="AM56" s="103">
        <v>2349.0100000000002</v>
      </c>
      <c r="AN56" s="103">
        <v>2349.0100000000002</v>
      </c>
      <c r="AO56" s="103">
        <v>2349.0100000000002</v>
      </c>
      <c r="AP56" s="103">
        <v>2349.0100000000002</v>
      </c>
      <c r="AQ56" s="103">
        <v>2349.0100000000002</v>
      </c>
      <c r="AR56" s="103">
        <v>2349.0100000000002</v>
      </c>
      <c r="AS56" s="103">
        <v>2349.0100000000002</v>
      </c>
      <c r="AT56" s="103">
        <v>2349.0100000000002</v>
      </c>
      <c r="AU56" s="103">
        <v>2349.0100000000002</v>
      </c>
      <c r="AV56" s="103">
        <v>2349.0100000000002</v>
      </c>
      <c r="AW56" s="103">
        <v>2349.0100000000002</v>
      </c>
    </row>
    <row r="57" spans="1:49" ht="13.5" thickBot="1" x14ac:dyDescent="0.25">
      <c r="A57" s="5" t="s">
        <v>157</v>
      </c>
      <c r="B57" s="103">
        <v>1913.99</v>
      </c>
      <c r="C57" s="103">
        <v>1956.21</v>
      </c>
      <c r="D57" s="103">
        <v>1989.12</v>
      </c>
      <c r="E57" s="103">
        <v>2020.07</v>
      </c>
      <c r="F57" s="103">
        <v>2049.14</v>
      </c>
      <c r="G57" s="103">
        <v>2076.4299999999998</v>
      </c>
      <c r="H57" s="103">
        <v>2109.3000000000002</v>
      </c>
      <c r="I57" s="103">
        <v>2133.2600000000002</v>
      </c>
      <c r="J57" s="103">
        <v>2155.67</v>
      </c>
      <c r="K57" s="103">
        <v>2176.62</v>
      </c>
      <c r="L57" s="103">
        <v>2196.19</v>
      </c>
      <c r="M57" s="103">
        <v>2221.7399999999998</v>
      </c>
      <c r="N57" s="103">
        <v>2238.7800000000002</v>
      </c>
      <c r="O57" s="103">
        <v>2254.66</v>
      </c>
      <c r="P57" s="103">
        <v>2269.46</v>
      </c>
      <c r="Q57" s="103">
        <v>2283.2399999999998</v>
      </c>
      <c r="R57" s="103">
        <v>2299.64</v>
      </c>
      <c r="S57" s="103">
        <v>2308.1</v>
      </c>
      <c r="T57" s="103">
        <v>2315.9499999999998</v>
      </c>
      <c r="U57" s="103">
        <v>2323.2399999999998</v>
      </c>
      <c r="V57" s="103">
        <v>2330.0100000000002</v>
      </c>
      <c r="W57" s="103">
        <v>2343.58</v>
      </c>
      <c r="X57" s="103">
        <v>2349.4</v>
      </c>
      <c r="Y57" s="103">
        <v>2354.8000000000002</v>
      </c>
      <c r="Z57" s="103">
        <v>2359.8000000000002</v>
      </c>
      <c r="AA57" s="103">
        <v>2364.44</v>
      </c>
      <c r="AB57" s="103">
        <v>2376.04</v>
      </c>
      <c r="AC57" s="103">
        <v>2380.02</v>
      </c>
      <c r="AD57" s="103">
        <v>2383.71</v>
      </c>
      <c r="AE57" s="103">
        <v>2387.13</v>
      </c>
      <c r="AF57" s="103">
        <v>2390.3000000000002</v>
      </c>
      <c r="AG57" s="103">
        <v>2400.48</v>
      </c>
      <c r="AH57" s="103">
        <v>2403.1999999999998</v>
      </c>
      <c r="AI57" s="103">
        <v>2405.7199999999998</v>
      </c>
      <c r="AJ57" s="103">
        <v>2408.0500000000002</v>
      </c>
      <c r="AK57" s="103">
        <v>2410.21</v>
      </c>
      <c r="AL57" s="103">
        <v>2410.21</v>
      </c>
      <c r="AM57" s="103">
        <v>2410.21</v>
      </c>
      <c r="AN57" s="103">
        <v>2410.21</v>
      </c>
      <c r="AO57" s="103">
        <v>2410.21</v>
      </c>
      <c r="AP57" s="103">
        <v>2410.21</v>
      </c>
      <c r="AQ57" s="103">
        <v>2410.21</v>
      </c>
      <c r="AR57" s="103">
        <v>2410.21</v>
      </c>
      <c r="AS57" s="103">
        <v>2410.21</v>
      </c>
      <c r="AT57" s="103">
        <v>2410.21</v>
      </c>
      <c r="AU57" s="103">
        <v>2410.21</v>
      </c>
      <c r="AV57" s="103">
        <v>2410.21</v>
      </c>
      <c r="AW57" s="103">
        <v>2410.21</v>
      </c>
    </row>
    <row r="58" spans="1:49" ht="13.5" thickBot="1" x14ac:dyDescent="0.25">
      <c r="A58" s="5" t="s">
        <v>158</v>
      </c>
      <c r="B58" s="103">
        <v>1942.67</v>
      </c>
      <c r="C58" s="103">
        <v>1987.46</v>
      </c>
      <c r="D58" s="103">
        <v>2022.81</v>
      </c>
      <c r="E58" s="103">
        <v>2056.09</v>
      </c>
      <c r="F58" s="103">
        <v>2087.39</v>
      </c>
      <c r="G58" s="103">
        <v>2116.7800000000002</v>
      </c>
      <c r="H58" s="103">
        <v>2151.64</v>
      </c>
      <c r="I58" s="103">
        <v>2177.48</v>
      </c>
      <c r="J58" s="103">
        <v>2201.66</v>
      </c>
      <c r="K58" s="103">
        <v>2224.29</v>
      </c>
      <c r="L58" s="103">
        <v>2245.4299999999998</v>
      </c>
      <c r="M58" s="103">
        <v>2272.4699999999998</v>
      </c>
      <c r="N58" s="103">
        <v>2290.89</v>
      </c>
      <c r="O58" s="103">
        <v>2308.08</v>
      </c>
      <c r="P58" s="103">
        <v>2324.09</v>
      </c>
      <c r="Q58" s="103">
        <v>2339.0100000000002</v>
      </c>
      <c r="R58" s="103">
        <v>2356.37</v>
      </c>
      <c r="S58" s="103">
        <v>2365.73</v>
      </c>
      <c r="T58" s="103">
        <v>2374.4299999999998</v>
      </c>
      <c r="U58" s="103">
        <v>2382.5</v>
      </c>
      <c r="V58" s="103">
        <v>2389.9899999999998</v>
      </c>
      <c r="W58" s="103">
        <v>2404.23</v>
      </c>
      <c r="X58" s="103">
        <v>2410.6799999999998</v>
      </c>
      <c r="Y58" s="103">
        <v>2416.66</v>
      </c>
      <c r="Z58" s="103">
        <v>2422.1999999999998</v>
      </c>
      <c r="AA58" s="103">
        <v>2427.35</v>
      </c>
      <c r="AB58" s="103">
        <v>2439.41</v>
      </c>
      <c r="AC58" s="103">
        <v>2443.8200000000002</v>
      </c>
      <c r="AD58" s="103">
        <v>2447.92</v>
      </c>
      <c r="AE58" s="103">
        <v>2451.71</v>
      </c>
      <c r="AF58" s="103">
        <v>2455.23</v>
      </c>
      <c r="AG58" s="103">
        <v>2465.73</v>
      </c>
      <c r="AH58" s="103">
        <v>2468.7399999999998</v>
      </c>
      <c r="AI58" s="103">
        <v>2471.5300000000002</v>
      </c>
      <c r="AJ58" s="103">
        <v>2474.12</v>
      </c>
      <c r="AK58" s="103">
        <v>2476.52</v>
      </c>
      <c r="AL58" s="103">
        <v>2476.52</v>
      </c>
      <c r="AM58" s="103">
        <v>2476.52</v>
      </c>
      <c r="AN58" s="103">
        <v>2476.52</v>
      </c>
      <c r="AO58" s="103">
        <v>2476.52</v>
      </c>
      <c r="AP58" s="103">
        <v>2476.52</v>
      </c>
      <c r="AQ58" s="103">
        <v>2476.52</v>
      </c>
      <c r="AR58" s="103">
        <v>2476.52</v>
      </c>
      <c r="AS58" s="103">
        <v>2476.52</v>
      </c>
      <c r="AT58" s="103">
        <v>2476.52</v>
      </c>
      <c r="AU58" s="103">
        <v>2476.52</v>
      </c>
      <c r="AV58" s="103">
        <v>2476.52</v>
      </c>
      <c r="AW58" s="103">
        <v>2476.52</v>
      </c>
    </row>
    <row r="59" spans="1:49" ht="13.5" thickBot="1" x14ac:dyDescent="0.25">
      <c r="A59" s="5" t="s">
        <v>159</v>
      </c>
      <c r="B59" s="103">
        <v>1982.09</v>
      </c>
      <c r="C59" s="103">
        <v>2029.62</v>
      </c>
      <c r="D59" s="103">
        <v>2067.59</v>
      </c>
      <c r="E59" s="103">
        <v>2103.38</v>
      </c>
      <c r="F59" s="103">
        <v>2137.0500000000002</v>
      </c>
      <c r="G59" s="103">
        <v>2168.71</v>
      </c>
      <c r="H59" s="103">
        <v>2205.71</v>
      </c>
      <c r="I59" s="103">
        <v>2233.5700000000002</v>
      </c>
      <c r="J59" s="103">
        <v>2259.67</v>
      </c>
      <c r="K59" s="103">
        <v>2284.1</v>
      </c>
      <c r="L59" s="103">
        <v>2306.94</v>
      </c>
      <c r="M59" s="103">
        <v>2335.5700000000002</v>
      </c>
      <c r="N59" s="103">
        <v>2355.5</v>
      </c>
      <c r="O59" s="103">
        <v>2374.08</v>
      </c>
      <c r="P59" s="103">
        <v>2391.41</v>
      </c>
      <c r="Q59" s="103">
        <v>2407.56</v>
      </c>
      <c r="R59" s="103">
        <v>2425.9699999999998</v>
      </c>
      <c r="S59" s="103">
        <v>2436.3000000000002</v>
      </c>
      <c r="T59" s="103">
        <v>2445.89</v>
      </c>
      <c r="U59" s="103">
        <v>2454.8000000000002</v>
      </c>
      <c r="V59" s="103">
        <v>2463.0700000000002</v>
      </c>
      <c r="W59" s="103">
        <v>2478.04</v>
      </c>
      <c r="X59" s="103">
        <v>2485.17</v>
      </c>
      <c r="Y59" s="103">
        <v>2491.7800000000002</v>
      </c>
      <c r="Z59" s="103">
        <v>2497.91</v>
      </c>
      <c r="AA59" s="103">
        <v>2503.59</v>
      </c>
      <c r="AB59" s="103">
        <v>2516.15</v>
      </c>
      <c r="AC59" s="103">
        <v>2521.04</v>
      </c>
      <c r="AD59" s="103">
        <v>2525.5700000000002</v>
      </c>
      <c r="AE59" s="103">
        <v>2529.7600000000002</v>
      </c>
      <c r="AF59" s="103">
        <v>2533.65</v>
      </c>
      <c r="AG59" s="103">
        <v>2544.4899999999998</v>
      </c>
      <c r="AH59" s="103">
        <v>2547.83</v>
      </c>
      <c r="AI59" s="103">
        <v>2550.92</v>
      </c>
      <c r="AJ59" s="103">
        <v>2553.7800000000002</v>
      </c>
      <c r="AK59" s="103">
        <v>2556.4299999999998</v>
      </c>
      <c r="AL59" s="103">
        <v>2556.4299999999998</v>
      </c>
      <c r="AM59" s="103">
        <v>2556.4299999999998</v>
      </c>
      <c r="AN59" s="103">
        <v>2556.4299999999998</v>
      </c>
      <c r="AO59" s="103">
        <v>2556.4299999999998</v>
      </c>
      <c r="AP59" s="103">
        <v>2556.4299999999998</v>
      </c>
      <c r="AQ59" s="103">
        <v>2556.4299999999998</v>
      </c>
      <c r="AR59" s="103">
        <v>2556.4299999999998</v>
      </c>
      <c r="AS59" s="103">
        <v>2556.4299999999998</v>
      </c>
      <c r="AT59" s="103">
        <v>2556.4299999999998</v>
      </c>
      <c r="AU59" s="103">
        <v>2556.4299999999998</v>
      </c>
      <c r="AV59" s="103">
        <v>2556.4299999999998</v>
      </c>
      <c r="AW59" s="103">
        <v>2556.4299999999998</v>
      </c>
    </row>
    <row r="60" spans="1:49" ht="13.5" thickBot="1" x14ac:dyDescent="0.25">
      <c r="A60" s="5" t="s">
        <v>160</v>
      </c>
      <c r="B60" s="103">
        <v>2027.14</v>
      </c>
      <c r="C60" s="103">
        <v>2077</v>
      </c>
      <c r="D60" s="103">
        <v>2117.1999999999998</v>
      </c>
      <c r="E60" s="103">
        <v>2155.11</v>
      </c>
      <c r="F60" s="103">
        <v>2190.81</v>
      </c>
      <c r="G60" s="103">
        <v>2224.38</v>
      </c>
      <c r="H60" s="103">
        <v>2263.1999999999998</v>
      </c>
      <c r="I60" s="103">
        <v>2292.7800000000002</v>
      </c>
      <c r="J60" s="103">
        <v>2320.5</v>
      </c>
      <c r="K60" s="103">
        <v>2346.46</v>
      </c>
      <c r="L60" s="103">
        <v>2370.73</v>
      </c>
      <c r="M60" s="103">
        <v>2400.7199999999998</v>
      </c>
      <c r="N60" s="103">
        <v>2421.91</v>
      </c>
      <c r="O60" s="103">
        <v>2441.6799999999998</v>
      </c>
      <c r="P60" s="103">
        <v>2460.13</v>
      </c>
      <c r="Q60" s="103">
        <v>2477.3200000000002</v>
      </c>
      <c r="R60" s="103">
        <v>2500.62</v>
      </c>
      <c r="S60" s="103">
        <v>2515.5300000000002</v>
      </c>
      <c r="T60" s="103">
        <v>2529.4</v>
      </c>
      <c r="U60" s="103">
        <v>2542.31</v>
      </c>
      <c r="V60" s="103">
        <v>2554.31</v>
      </c>
      <c r="W60" s="103">
        <v>2572.75</v>
      </c>
      <c r="X60" s="103">
        <v>2583.11</v>
      </c>
      <c r="Y60" s="103">
        <v>2592.7399999999998</v>
      </c>
      <c r="Z60" s="103">
        <v>2601.67</v>
      </c>
      <c r="AA60" s="103">
        <v>2609.96</v>
      </c>
      <c r="AB60" s="103">
        <v>2624.95</v>
      </c>
      <c r="AC60" s="103">
        <v>2632.09</v>
      </c>
      <c r="AD60" s="103">
        <v>2638.72</v>
      </c>
      <c r="AE60" s="103">
        <v>2644.86</v>
      </c>
      <c r="AF60" s="103">
        <v>2650.55</v>
      </c>
      <c r="AG60" s="103">
        <v>2663.08</v>
      </c>
      <c r="AH60" s="103">
        <v>2667.97</v>
      </c>
      <c r="AI60" s="103">
        <v>2672.5</v>
      </c>
      <c r="AJ60" s="103">
        <v>2676.71</v>
      </c>
      <c r="AK60" s="103">
        <v>2680.6</v>
      </c>
      <c r="AL60" s="103">
        <v>2680.6</v>
      </c>
      <c r="AM60" s="103">
        <v>2680.6</v>
      </c>
      <c r="AN60" s="103">
        <v>2680.6</v>
      </c>
      <c r="AO60" s="103">
        <v>2680.6</v>
      </c>
      <c r="AP60" s="103">
        <v>2680.6</v>
      </c>
      <c r="AQ60" s="103">
        <v>2680.6</v>
      </c>
      <c r="AR60" s="103">
        <v>2680.6</v>
      </c>
      <c r="AS60" s="103">
        <v>2680.6</v>
      </c>
      <c r="AT60" s="103">
        <v>2680.6</v>
      </c>
      <c r="AU60" s="103">
        <v>2680.6</v>
      </c>
      <c r="AV60" s="103">
        <v>2680.6</v>
      </c>
      <c r="AW60" s="103">
        <v>2680.6</v>
      </c>
    </row>
    <row r="61" spans="1:49" ht="13.5" thickBot="1" x14ac:dyDescent="0.25">
      <c r="A61" s="5" t="s">
        <v>161</v>
      </c>
      <c r="B61" s="103">
        <v>2083.44</v>
      </c>
      <c r="C61" s="103">
        <v>2134.4899999999998</v>
      </c>
      <c r="D61" s="103">
        <v>2175.81</v>
      </c>
      <c r="E61" s="103">
        <v>2214.77</v>
      </c>
      <c r="F61" s="103">
        <v>2251.46</v>
      </c>
      <c r="G61" s="103">
        <v>2285.9699999999998</v>
      </c>
      <c r="H61" s="103">
        <v>2325.66</v>
      </c>
      <c r="I61" s="103">
        <v>2356.06</v>
      </c>
      <c r="J61" s="103">
        <v>2384.56</v>
      </c>
      <c r="K61" s="103">
        <v>2411.23</v>
      </c>
      <c r="L61" s="103">
        <v>2436.1799999999998</v>
      </c>
      <c r="M61" s="103">
        <v>2466.79</v>
      </c>
      <c r="N61" s="103">
        <v>2488.5700000000002</v>
      </c>
      <c r="O61" s="103">
        <v>2508.9</v>
      </c>
      <c r="P61" s="103">
        <v>2527.85</v>
      </c>
      <c r="Q61" s="103">
        <v>2545.52</v>
      </c>
      <c r="R61" s="103">
        <v>2566.14</v>
      </c>
      <c r="S61" s="103">
        <v>2578.5300000000002</v>
      </c>
      <c r="T61" s="103">
        <v>2590.04</v>
      </c>
      <c r="U61" s="103">
        <v>2600.7399999999998</v>
      </c>
      <c r="V61" s="103">
        <v>2610.6799999999998</v>
      </c>
      <c r="W61" s="103">
        <v>2627.2</v>
      </c>
      <c r="X61" s="103">
        <v>2635.77</v>
      </c>
      <c r="Y61" s="103">
        <v>2643.72</v>
      </c>
      <c r="Z61" s="103">
        <v>2651.1</v>
      </c>
      <c r="AA61" s="103">
        <v>2657.94</v>
      </c>
      <c r="AB61" s="103">
        <v>2671.58</v>
      </c>
      <c r="AC61" s="103">
        <v>2677.47</v>
      </c>
      <c r="AD61" s="103">
        <v>2682.92</v>
      </c>
      <c r="AE61" s="103">
        <v>2687.98</v>
      </c>
      <c r="AF61" s="103">
        <v>2692.67</v>
      </c>
      <c r="AG61" s="103">
        <v>2704.25</v>
      </c>
      <c r="AH61" s="103">
        <v>2708.27</v>
      </c>
      <c r="AI61" s="103">
        <v>2712</v>
      </c>
      <c r="AJ61" s="103">
        <v>2715.46</v>
      </c>
      <c r="AK61" s="103">
        <v>2718.65</v>
      </c>
      <c r="AL61" s="103">
        <v>2718.65</v>
      </c>
      <c r="AM61" s="103">
        <v>2718.65</v>
      </c>
      <c r="AN61" s="103">
        <v>2718.65</v>
      </c>
      <c r="AO61" s="103">
        <v>2718.65</v>
      </c>
      <c r="AP61" s="103">
        <v>2718.65</v>
      </c>
      <c r="AQ61" s="103">
        <v>2718.65</v>
      </c>
      <c r="AR61" s="103">
        <v>2718.65</v>
      </c>
      <c r="AS61" s="103">
        <v>2718.65</v>
      </c>
      <c r="AT61" s="103">
        <v>2718.65</v>
      </c>
      <c r="AU61" s="103">
        <v>2718.65</v>
      </c>
      <c r="AV61" s="103">
        <v>2718.65</v>
      </c>
      <c r="AW61" s="103">
        <v>2718.65</v>
      </c>
    </row>
    <row r="62" spans="1:49" ht="13.5" thickBot="1" x14ac:dyDescent="0.25">
      <c r="A62" s="5" t="s">
        <v>162</v>
      </c>
      <c r="B62" s="103">
        <v>2151.02</v>
      </c>
      <c r="C62" s="103">
        <v>2203.48</v>
      </c>
      <c r="D62" s="103">
        <v>2246.14</v>
      </c>
      <c r="E62" s="103">
        <v>2286.37</v>
      </c>
      <c r="F62" s="103">
        <v>2324.25</v>
      </c>
      <c r="G62" s="103">
        <v>2359.87</v>
      </c>
      <c r="H62" s="103">
        <v>2400.62</v>
      </c>
      <c r="I62" s="103">
        <v>2432</v>
      </c>
      <c r="J62" s="103">
        <v>2461.42</v>
      </c>
      <c r="K62" s="103">
        <v>2488.96</v>
      </c>
      <c r="L62" s="103">
        <v>2514.7199999999998</v>
      </c>
      <c r="M62" s="103">
        <v>2546.09</v>
      </c>
      <c r="N62" s="103">
        <v>2568.5700000000002</v>
      </c>
      <c r="O62" s="103">
        <v>2589.56</v>
      </c>
      <c r="P62" s="103">
        <v>2609.13</v>
      </c>
      <c r="Q62" s="103">
        <v>2627.37</v>
      </c>
      <c r="R62" s="103">
        <v>2648.42</v>
      </c>
      <c r="S62" s="103">
        <v>2661.21</v>
      </c>
      <c r="T62" s="103">
        <v>2673.1</v>
      </c>
      <c r="U62" s="103">
        <v>2684.15</v>
      </c>
      <c r="V62" s="103">
        <v>2694.41</v>
      </c>
      <c r="W62" s="103">
        <v>2711.23</v>
      </c>
      <c r="X62" s="103">
        <v>2720.07</v>
      </c>
      <c r="Y62" s="103">
        <v>2728.28</v>
      </c>
      <c r="Z62" s="103">
        <v>2735.9</v>
      </c>
      <c r="AA62" s="103">
        <v>2742.96</v>
      </c>
      <c r="AB62" s="103">
        <v>2756.81</v>
      </c>
      <c r="AC62" s="103">
        <v>2762.88</v>
      </c>
      <c r="AD62" s="103">
        <v>2768.52</v>
      </c>
      <c r="AE62" s="103">
        <v>2773.74</v>
      </c>
      <c r="AF62" s="103">
        <v>2778.58</v>
      </c>
      <c r="AG62" s="103">
        <v>2790.3</v>
      </c>
      <c r="AH62" s="103">
        <v>2794.46</v>
      </c>
      <c r="AI62" s="103">
        <v>2798.31</v>
      </c>
      <c r="AJ62" s="103">
        <v>2801.87</v>
      </c>
      <c r="AK62" s="103">
        <v>2805.17</v>
      </c>
      <c r="AL62" s="103">
        <v>2805.17</v>
      </c>
      <c r="AM62" s="103">
        <v>2805.17</v>
      </c>
      <c r="AN62" s="103">
        <v>2805.17</v>
      </c>
      <c r="AO62" s="103">
        <v>2805.17</v>
      </c>
      <c r="AP62" s="103">
        <v>2805.17</v>
      </c>
      <c r="AQ62" s="103">
        <v>2805.17</v>
      </c>
      <c r="AR62" s="103">
        <v>2805.17</v>
      </c>
      <c r="AS62" s="103">
        <v>2805.17</v>
      </c>
      <c r="AT62" s="103">
        <v>2805.17</v>
      </c>
      <c r="AU62" s="103">
        <v>2805.17</v>
      </c>
      <c r="AV62" s="103">
        <v>2805.17</v>
      </c>
      <c r="AW62" s="103">
        <v>2805.17</v>
      </c>
    </row>
    <row r="63" spans="1:49" ht="13.5" thickBot="1" x14ac:dyDescent="0.25">
      <c r="A63" s="5" t="s">
        <v>163</v>
      </c>
      <c r="B63" s="103">
        <v>2235.48</v>
      </c>
      <c r="C63" s="103">
        <v>2282.42</v>
      </c>
      <c r="D63" s="103">
        <v>2326.7600000000002</v>
      </c>
      <c r="E63" s="103">
        <v>2368.5700000000002</v>
      </c>
      <c r="F63" s="103">
        <v>2407.94</v>
      </c>
      <c r="G63" s="103">
        <v>2444.9499999999998</v>
      </c>
      <c r="H63" s="103">
        <v>2479.7199999999998</v>
      </c>
      <c r="I63" s="103">
        <v>2512.34</v>
      </c>
      <c r="J63" s="103">
        <v>2542.91</v>
      </c>
      <c r="K63" s="103">
        <v>2571.5300000000002</v>
      </c>
      <c r="L63" s="103">
        <v>2598.31</v>
      </c>
      <c r="M63" s="103">
        <v>2623.33</v>
      </c>
      <c r="N63" s="103">
        <v>2646.7</v>
      </c>
      <c r="O63" s="103">
        <v>2668.51</v>
      </c>
      <c r="P63" s="103">
        <v>2688.84</v>
      </c>
      <c r="Q63" s="103">
        <v>2707.8</v>
      </c>
      <c r="R63" s="103">
        <v>2722.1</v>
      </c>
      <c r="S63" s="103">
        <v>2735.39</v>
      </c>
      <c r="T63" s="103">
        <v>2747.75</v>
      </c>
      <c r="U63" s="103">
        <v>2759.23</v>
      </c>
      <c r="V63" s="103">
        <v>2769.89</v>
      </c>
      <c r="W63" s="103">
        <v>2779.79</v>
      </c>
      <c r="X63" s="103">
        <v>2788.99</v>
      </c>
      <c r="Y63" s="103">
        <v>2797.52</v>
      </c>
      <c r="Z63" s="103">
        <v>2805.43</v>
      </c>
      <c r="AA63" s="103">
        <v>2812.78</v>
      </c>
      <c r="AB63" s="103">
        <v>2819.59</v>
      </c>
      <c r="AC63" s="103">
        <v>2825.9</v>
      </c>
      <c r="AD63" s="103">
        <v>2831.75</v>
      </c>
      <c r="AE63" s="103">
        <v>2837.18</v>
      </c>
      <c r="AF63" s="103">
        <v>2842.21</v>
      </c>
      <c r="AG63" s="103">
        <v>2846.87</v>
      </c>
      <c r="AH63" s="103">
        <v>2851.18</v>
      </c>
      <c r="AI63" s="103">
        <v>2855.18</v>
      </c>
      <c r="AJ63" s="103">
        <v>2858.89</v>
      </c>
      <c r="AK63" s="103">
        <v>2862.32</v>
      </c>
      <c r="AL63" s="103">
        <v>2862.32</v>
      </c>
      <c r="AM63" s="103">
        <v>2862.32</v>
      </c>
      <c r="AN63" s="103">
        <v>2862.32</v>
      </c>
      <c r="AO63" s="103">
        <v>2862.32</v>
      </c>
      <c r="AP63" s="103">
        <v>2862.32</v>
      </c>
      <c r="AQ63" s="103">
        <v>2862.32</v>
      </c>
      <c r="AR63" s="103">
        <v>2862.32</v>
      </c>
      <c r="AS63" s="103">
        <v>2862.32</v>
      </c>
      <c r="AT63" s="103">
        <v>2862.32</v>
      </c>
      <c r="AU63" s="103">
        <v>2862.32</v>
      </c>
      <c r="AV63" s="103">
        <v>2862.32</v>
      </c>
      <c r="AW63" s="103">
        <v>2862.32</v>
      </c>
    </row>
    <row r="64" spans="1:49" ht="13.5" thickBot="1" x14ac:dyDescent="0.25">
      <c r="A64" s="5" t="s">
        <v>164</v>
      </c>
      <c r="B64" s="103">
        <v>2336.84</v>
      </c>
      <c r="C64" s="103">
        <v>2395.2600000000002</v>
      </c>
      <c r="D64" s="103">
        <v>2450.65</v>
      </c>
      <c r="E64" s="103">
        <v>2503.0700000000002</v>
      </c>
      <c r="F64" s="103">
        <v>2552.59</v>
      </c>
      <c r="G64" s="103">
        <v>2599.31</v>
      </c>
      <c r="H64" s="103">
        <v>2643.32</v>
      </c>
      <c r="I64" s="103">
        <v>2684.71</v>
      </c>
      <c r="J64" s="103">
        <v>2723.6</v>
      </c>
      <c r="K64" s="103">
        <v>2760.1</v>
      </c>
      <c r="L64" s="103">
        <v>2794.31</v>
      </c>
      <c r="M64" s="103">
        <v>2826.34</v>
      </c>
      <c r="N64" s="103">
        <v>2856.31</v>
      </c>
      <c r="O64" s="103">
        <v>2884.33</v>
      </c>
      <c r="P64" s="103">
        <v>2910.5</v>
      </c>
      <c r="Q64" s="103">
        <v>2934.93</v>
      </c>
      <c r="R64" s="103">
        <v>2967.74</v>
      </c>
      <c r="S64" s="103">
        <v>2998.43</v>
      </c>
      <c r="T64" s="103">
        <v>3027.11</v>
      </c>
      <c r="U64" s="103">
        <v>3053.9</v>
      </c>
      <c r="V64" s="103">
        <v>3078.89</v>
      </c>
      <c r="W64" s="103">
        <v>3102.2</v>
      </c>
      <c r="X64" s="103">
        <v>3123.93</v>
      </c>
      <c r="Y64" s="103">
        <v>3144.16</v>
      </c>
      <c r="Z64" s="103">
        <v>3163</v>
      </c>
      <c r="AA64" s="103">
        <v>3180.53</v>
      </c>
      <c r="AB64" s="103">
        <v>3196.84</v>
      </c>
      <c r="AC64" s="103">
        <v>3212</v>
      </c>
      <c r="AD64" s="103">
        <v>3226.09</v>
      </c>
      <c r="AE64" s="103">
        <v>3239.18</v>
      </c>
      <c r="AF64" s="103">
        <v>3251.34</v>
      </c>
      <c r="AG64" s="103">
        <v>3262.63</v>
      </c>
      <c r="AH64" s="103">
        <v>3273.1</v>
      </c>
      <c r="AI64" s="103">
        <v>3282.83</v>
      </c>
      <c r="AJ64" s="103">
        <v>3291.85</v>
      </c>
      <c r="AK64" s="103">
        <v>3300.21</v>
      </c>
      <c r="AL64" s="103">
        <v>3300.21</v>
      </c>
      <c r="AM64" s="103">
        <v>3300.21</v>
      </c>
      <c r="AN64" s="103">
        <v>3300.21</v>
      </c>
      <c r="AO64" s="103">
        <v>3300.21</v>
      </c>
      <c r="AP64" s="103">
        <v>3300.21</v>
      </c>
      <c r="AQ64" s="103">
        <v>3300.21</v>
      </c>
      <c r="AR64" s="103">
        <v>3300.21</v>
      </c>
      <c r="AS64" s="103">
        <v>3300.21</v>
      </c>
      <c r="AT64" s="103">
        <v>3300.21</v>
      </c>
      <c r="AU64" s="103">
        <v>3300.21</v>
      </c>
      <c r="AV64" s="103">
        <v>3300.21</v>
      </c>
      <c r="AW64" s="103">
        <v>3300.21</v>
      </c>
    </row>
    <row r="65" spans="1:49" ht="13.5" thickBot="1" x14ac:dyDescent="0.25">
      <c r="A65" s="5" t="s">
        <v>165</v>
      </c>
      <c r="B65" s="103">
        <v>2415.67</v>
      </c>
      <c r="C65" s="103">
        <v>2488.14</v>
      </c>
      <c r="D65" s="103">
        <v>2557.19</v>
      </c>
      <c r="E65" s="103">
        <v>2622.82</v>
      </c>
      <c r="F65" s="103">
        <v>2685.1</v>
      </c>
      <c r="G65" s="103">
        <v>2744.07</v>
      </c>
      <c r="H65" s="103">
        <v>2799.82</v>
      </c>
      <c r="I65" s="103">
        <v>2852.43</v>
      </c>
      <c r="J65" s="103">
        <v>2902.02</v>
      </c>
      <c r="K65" s="103">
        <v>2948.68</v>
      </c>
      <c r="L65" s="103">
        <v>2992.53</v>
      </c>
      <c r="M65" s="103">
        <v>3033.7</v>
      </c>
      <c r="N65" s="103">
        <v>3072.31</v>
      </c>
      <c r="O65" s="103">
        <v>3108.47</v>
      </c>
      <c r="P65" s="103">
        <v>3142.32</v>
      </c>
      <c r="Q65" s="103">
        <v>3173.97</v>
      </c>
      <c r="R65" s="103">
        <v>3211.42</v>
      </c>
      <c r="S65" s="103">
        <v>3246.48</v>
      </c>
      <c r="T65" s="103">
        <v>3279.26</v>
      </c>
      <c r="U65" s="103">
        <v>3309.89</v>
      </c>
      <c r="V65" s="103">
        <v>3338.48</v>
      </c>
      <c r="W65" s="103">
        <v>3365.16</v>
      </c>
      <c r="X65" s="103">
        <v>3390.04</v>
      </c>
      <c r="Y65" s="103">
        <v>3413.21</v>
      </c>
      <c r="Z65" s="103">
        <v>3434.8</v>
      </c>
      <c r="AA65" s="103">
        <v>3454.9</v>
      </c>
      <c r="AB65" s="103">
        <v>3473.59</v>
      </c>
      <c r="AC65" s="103">
        <v>3490.98</v>
      </c>
      <c r="AD65" s="103">
        <v>3507.15</v>
      </c>
      <c r="AE65" s="103">
        <v>3522.17</v>
      </c>
      <c r="AF65" s="103">
        <v>3536.12</v>
      </c>
      <c r="AG65" s="103">
        <v>3549.08</v>
      </c>
      <c r="AH65" s="103">
        <v>3561.11</v>
      </c>
      <c r="AI65" s="103">
        <v>3572.28</v>
      </c>
      <c r="AJ65" s="103">
        <v>3582.64</v>
      </c>
      <c r="AK65" s="103">
        <v>3592.25</v>
      </c>
      <c r="AL65" s="103">
        <v>3592.25</v>
      </c>
      <c r="AM65" s="103">
        <v>3592.25</v>
      </c>
      <c r="AN65" s="103">
        <v>3592.25</v>
      </c>
      <c r="AO65" s="103">
        <v>3592.25</v>
      </c>
      <c r="AP65" s="103">
        <v>3592.25</v>
      </c>
      <c r="AQ65" s="103">
        <v>3592.25</v>
      </c>
      <c r="AR65" s="103">
        <v>3592.25</v>
      </c>
      <c r="AS65" s="103">
        <v>3592.25</v>
      </c>
      <c r="AT65" s="103">
        <v>3592.25</v>
      </c>
      <c r="AU65" s="103">
        <v>3592.25</v>
      </c>
      <c r="AV65" s="103">
        <v>3592.25</v>
      </c>
      <c r="AW65" s="103">
        <v>3592.25</v>
      </c>
    </row>
    <row r="66" spans="1:49" ht="13.5" thickBot="1" x14ac:dyDescent="0.25">
      <c r="A66" s="5" t="s">
        <v>166</v>
      </c>
      <c r="B66" s="103">
        <v>2415.67</v>
      </c>
      <c r="C66" s="103">
        <v>2497.8000000000002</v>
      </c>
      <c r="D66" s="103">
        <v>2576.36</v>
      </c>
      <c r="E66" s="103">
        <v>2651.31</v>
      </c>
      <c r="F66" s="103">
        <v>2722.65</v>
      </c>
      <c r="G66" s="103">
        <v>2790.42</v>
      </c>
      <c r="H66" s="103">
        <v>2854.67</v>
      </c>
      <c r="I66" s="103">
        <v>2915.47</v>
      </c>
      <c r="J66" s="103">
        <v>2972.9</v>
      </c>
      <c r="K66" s="103">
        <v>3027.08</v>
      </c>
      <c r="L66" s="103">
        <v>3078.1</v>
      </c>
      <c r="M66" s="103">
        <v>3126.09</v>
      </c>
      <c r="N66" s="103">
        <v>3171.18</v>
      </c>
      <c r="O66" s="103">
        <v>3213.49</v>
      </c>
      <c r="P66" s="103">
        <v>3253.14</v>
      </c>
      <c r="Q66" s="103">
        <v>3290.28</v>
      </c>
      <c r="R66" s="103">
        <v>3325.02</v>
      </c>
      <c r="S66" s="103">
        <v>3357.49</v>
      </c>
      <c r="T66" s="103">
        <v>3387.82</v>
      </c>
      <c r="U66" s="103">
        <v>3416.13</v>
      </c>
      <c r="V66" s="103">
        <v>3442.54</v>
      </c>
      <c r="W66" s="103">
        <v>3467.15</v>
      </c>
      <c r="X66" s="103">
        <v>3490.09</v>
      </c>
      <c r="Y66" s="103">
        <v>3511.44</v>
      </c>
      <c r="Z66" s="103">
        <v>3531.31</v>
      </c>
      <c r="AA66" s="103">
        <v>3549.79</v>
      </c>
      <c r="AB66" s="103">
        <v>3566.98</v>
      </c>
      <c r="AC66" s="103">
        <v>3582.96</v>
      </c>
      <c r="AD66" s="103">
        <v>3597.8</v>
      </c>
      <c r="AE66" s="103">
        <v>3611.59</v>
      </c>
      <c r="AF66" s="103">
        <v>3624.39</v>
      </c>
      <c r="AG66" s="103">
        <v>3636.27</v>
      </c>
      <c r="AH66" s="103">
        <v>3647.3</v>
      </c>
      <c r="AI66" s="103">
        <v>3657.54</v>
      </c>
      <c r="AJ66" s="103">
        <v>3667.03</v>
      </c>
      <c r="AK66" s="103">
        <v>3675.83</v>
      </c>
      <c r="AL66" s="103">
        <v>3675.83</v>
      </c>
      <c r="AM66" s="103">
        <v>3675.83</v>
      </c>
      <c r="AN66" s="103">
        <v>3675.83</v>
      </c>
      <c r="AO66" s="103">
        <v>3675.83</v>
      </c>
      <c r="AP66" s="103">
        <v>3675.83</v>
      </c>
      <c r="AQ66" s="103">
        <v>3675.83</v>
      </c>
      <c r="AR66" s="103">
        <v>3675.83</v>
      </c>
      <c r="AS66" s="103">
        <v>3675.83</v>
      </c>
      <c r="AT66" s="103">
        <v>3675.83</v>
      </c>
      <c r="AU66" s="103">
        <v>3675.83</v>
      </c>
      <c r="AV66" s="103">
        <v>3675.83</v>
      </c>
      <c r="AW66" s="103">
        <v>3675.83</v>
      </c>
    </row>
    <row r="67" spans="1:49" ht="13.5" thickBot="1" x14ac:dyDescent="0.25">
      <c r="A67" s="5" t="s">
        <v>167</v>
      </c>
      <c r="B67" s="103">
        <v>2612.75</v>
      </c>
      <c r="C67" s="103">
        <v>2706.81</v>
      </c>
      <c r="D67" s="103">
        <v>2796.95</v>
      </c>
      <c r="E67" s="103">
        <v>2883.1</v>
      </c>
      <c r="F67" s="103">
        <v>2965.25</v>
      </c>
      <c r="G67" s="103">
        <v>3043.4</v>
      </c>
      <c r="H67" s="103">
        <v>3117.59</v>
      </c>
      <c r="I67" s="103">
        <v>3187.89</v>
      </c>
      <c r="J67" s="103">
        <v>3254.39</v>
      </c>
      <c r="K67" s="103">
        <v>3317.18</v>
      </c>
      <c r="L67" s="103">
        <v>3376.39</v>
      </c>
      <c r="M67" s="103">
        <v>3432.13</v>
      </c>
      <c r="N67" s="103">
        <v>3484.54</v>
      </c>
      <c r="O67" s="103">
        <v>3533.76</v>
      </c>
      <c r="P67" s="103">
        <v>3579.93</v>
      </c>
      <c r="Q67" s="103">
        <v>3623.2</v>
      </c>
      <c r="R67" s="103">
        <v>3668.21</v>
      </c>
      <c r="S67" s="103">
        <v>3710.35</v>
      </c>
      <c r="T67" s="103">
        <v>3749.79</v>
      </c>
      <c r="U67" s="103">
        <v>3786.65</v>
      </c>
      <c r="V67" s="103">
        <v>3821.09</v>
      </c>
      <c r="W67" s="103">
        <v>3853.23</v>
      </c>
      <c r="X67" s="103">
        <v>3883.22</v>
      </c>
      <c r="Y67" s="103">
        <v>3911.16</v>
      </c>
      <c r="Z67" s="103">
        <v>3937.2</v>
      </c>
      <c r="AA67" s="103">
        <v>3961.45</v>
      </c>
      <c r="AB67" s="103">
        <v>3984.02</v>
      </c>
      <c r="AC67" s="103">
        <v>4005.01</v>
      </c>
      <c r="AD67" s="103">
        <v>4024.53</v>
      </c>
      <c r="AE67" s="103">
        <v>4042.67</v>
      </c>
      <c r="AF67" s="103">
        <v>4059.53</v>
      </c>
      <c r="AG67" s="103">
        <v>4075.19</v>
      </c>
      <c r="AH67" s="103">
        <v>4089.73</v>
      </c>
      <c r="AI67" s="103">
        <v>4103.2299999999996</v>
      </c>
      <c r="AJ67" s="103">
        <v>4115.76</v>
      </c>
      <c r="AK67" s="103">
        <v>4127.38</v>
      </c>
      <c r="AL67" s="103">
        <v>4127.38</v>
      </c>
      <c r="AM67" s="103">
        <v>4127.38</v>
      </c>
      <c r="AN67" s="103">
        <v>4127.38</v>
      </c>
      <c r="AO67" s="103">
        <v>4127.38</v>
      </c>
      <c r="AP67" s="103">
        <v>4127.38</v>
      </c>
      <c r="AQ67" s="103">
        <v>4127.38</v>
      </c>
      <c r="AR67" s="103">
        <v>4127.38</v>
      </c>
      <c r="AS67" s="103">
        <v>4127.38</v>
      </c>
      <c r="AT67" s="103">
        <v>4127.38</v>
      </c>
      <c r="AU67" s="103">
        <v>4127.38</v>
      </c>
      <c r="AV67" s="103">
        <v>4127.38</v>
      </c>
      <c r="AW67" s="103">
        <v>4127.38</v>
      </c>
    </row>
    <row r="68" spans="1:49" ht="13.5" thickBot="1" x14ac:dyDescent="0.25">
      <c r="A68" s="5" t="s">
        <v>168</v>
      </c>
      <c r="B68" s="103">
        <v>2798.57</v>
      </c>
      <c r="C68" s="103">
        <v>2899.32</v>
      </c>
      <c r="D68" s="103">
        <v>2995.87</v>
      </c>
      <c r="E68" s="103">
        <v>3088.15</v>
      </c>
      <c r="F68" s="103">
        <v>3176.14</v>
      </c>
      <c r="G68" s="103">
        <v>3259.85</v>
      </c>
      <c r="H68" s="103">
        <v>3339.32</v>
      </c>
      <c r="I68" s="103">
        <v>3414.62</v>
      </c>
      <c r="J68" s="103">
        <v>3485.85</v>
      </c>
      <c r="K68" s="103">
        <v>3553.1</v>
      </c>
      <c r="L68" s="103">
        <v>3616.52</v>
      </c>
      <c r="M68" s="103">
        <v>3676.22</v>
      </c>
      <c r="N68" s="103">
        <v>3732.36</v>
      </c>
      <c r="O68" s="103">
        <v>3785.08</v>
      </c>
      <c r="P68" s="103">
        <v>3834.54</v>
      </c>
      <c r="Q68" s="103">
        <v>3880.88</v>
      </c>
      <c r="R68" s="103">
        <v>3929.09</v>
      </c>
      <c r="S68" s="103">
        <v>3974.24</v>
      </c>
      <c r="T68" s="103">
        <v>4016.48</v>
      </c>
      <c r="U68" s="103">
        <v>4055.96</v>
      </c>
      <c r="V68" s="103">
        <v>4092.85</v>
      </c>
      <c r="W68" s="103">
        <v>4127.28</v>
      </c>
      <c r="X68" s="103">
        <v>4159.3900000000003</v>
      </c>
      <c r="Y68" s="103">
        <v>4189.33</v>
      </c>
      <c r="Z68" s="103">
        <v>4217.22</v>
      </c>
      <c r="AA68" s="103">
        <v>4243.1899999999996</v>
      </c>
      <c r="AB68" s="103">
        <v>4267.3599999999997</v>
      </c>
      <c r="AC68" s="103">
        <v>4289.8500000000004</v>
      </c>
      <c r="AD68" s="103">
        <v>4310.76</v>
      </c>
      <c r="AE68" s="103">
        <v>4330.1899999999996</v>
      </c>
      <c r="AF68" s="103">
        <v>4348.25</v>
      </c>
      <c r="AG68" s="103">
        <v>4365.0200000000004</v>
      </c>
      <c r="AH68" s="103">
        <v>4380.6000000000004</v>
      </c>
      <c r="AI68" s="103">
        <v>4395.0600000000004</v>
      </c>
      <c r="AJ68" s="103">
        <v>4408.4799999999996</v>
      </c>
      <c r="AK68" s="103">
        <v>4420.93</v>
      </c>
      <c r="AL68" s="103">
        <v>4420.93</v>
      </c>
      <c r="AM68" s="103">
        <v>4420.93</v>
      </c>
      <c r="AN68" s="103">
        <v>4420.93</v>
      </c>
      <c r="AO68" s="103">
        <v>4420.93</v>
      </c>
      <c r="AP68" s="103">
        <v>4420.93</v>
      </c>
      <c r="AQ68" s="103">
        <v>4420.93</v>
      </c>
      <c r="AR68" s="103">
        <v>4420.93</v>
      </c>
      <c r="AS68" s="103">
        <v>4420.93</v>
      </c>
      <c r="AT68" s="103">
        <v>4420.93</v>
      </c>
      <c r="AU68" s="103">
        <v>4420.93</v>
      </c>
      <c r="AV68" s="103">
        <v>4420.93</v>
      </c>
      <c r="AW68" s="103">
        <v>4420.93</v>
      </c>
    </row>
    <row r="69" spans="1:49" ht="13.5" thickBot="1" x14ac:dyDescent="0.25">
      <c r="A69" s="5" t="s">
        <v>169</v>
      </c>
      <c r="B69" s="103">
        <v>3051.96</v>
      </c>
      <c r="C69" s="103">
        <v>3164.89</v>
      </c>
      <c r="D69" s="103">
        <v>3273.21</v>
      </c>
      <c r="E69" s="103">
        <v>3376.83</v>
      </c>
      <c r="F69" s="103">
        <v>3475.72</v>
      </c>
      <c r="G69" s="103">
        <v>3569.86</v>
      </c>
      <c r="H69" s="103">
        <v>3659.31</v>
      </c>
      <c r="I69" s="103">
        <v>3744.12</v>
      </c>
      <c r="J69" s="103">
        <v>3824.39</v>
      </c>
      <c r="K69" s="103">
        <v>3900.23</v>
      </c>
      <c r="L69" s="103">
        <v>3971.77</v>
      </c>
      <c r="M69" s="103">
        <v>4039.16</v>
      </c>
      <c r="N69" s="103">
        <v>4102.5600000000004</v>
      </c>
      <c r="O69" s="103">
        <v>4162.12</v>
      </c>
      <c r="P69" s="103">
        <v>4218.01</v>
      </c>
      <c r="Q69" s="103">
        <v>4270.41</v>
      </c>
      <c r="R69" s="103">
        <v>4326.1099999999997</v>
      </c>
      <c r="S69" s="103">
        <v>4378.3</v>
      </c>
      <c r="T69" s="103">
        <v>4427.16</v>
      </c>
      <c r="U69" s="103">
        <v>4472.8599999999997</v>
      </c>
      <c r="V69" s="103">
        <v>4515.57</v>
      </c>
      <c r="W69" s="103">
        <v>4555.45</v>
      </c>
      <c r="X69" s="103">
        <v>4592.67</v>
      </c>
      <c r="Y69" s="103">
        <v>4627.38</v>
      </c>
      <c r="Z69" s="103">
        <v>4659.7299999999996</v>
      </c>
      <c r="AA69" s="103">
        <v>4689.8599999999997</v>
      </c>
      <c r="AB69" s="103">
        <v>4717.91</v>
      </c>
      <c r="AC69" s="103">
        <v>4744.01</v>
      </c>
      <c r="AD69" s="103">
        <v>4768.29</v>
      </c>
      <c r="AE69" s="103">
        <v>4790.8599999999997</v>
      </c>
      <c r="AF69" s="103">
        <v>4811.84</v>
      </c>
      <c r="AG69" s="103">
        <v>4831.33</v>
      </c>
      <c r="AH69" s="103">
        <v>4849.43</v>
      </c>
      <c r="AI69" s="103">
        <v>4866.24</v>
      </c>
      <c r="AJ69" s="103">
        <v>4881.84</v>
      </c>
      <c r="AK69" s="103">
        <v>4896.32</v>
      </c>
      <c r="AL69" s="103">
        <v>4896.32</v>
      </c>
      <c r="AM69" s="103">
        <v>4896.32</v>
      </c>
      <c r="AN69" s="103">
        <v>4896.32</v>
      </c>
      <c r="AO69" s="103">
        <v>4896.32</v>
      </c>
      <c r="AP69" s="103">
        <v>4896.32</v>
      </c>
      <c r="AQ69" s="103">
        <v>4896.32</v>
      </c>
      <c r="AR69" s="103">
        <v>4896.32</v>
      </c>
      <c r="AS69" s="103">
        <v>4896.32</v>
      </c>
      <c r="AT69" s="103">
        <v>4896.32</v>
      </c>
      <c r="AU69" s="103">
        <v>4896.32</v>
      </c>
      <c r="AV69" s="103">
        <v>4896.32</v>
      </c>
      <c r="AW69" s="103">
        <v>4896.32</v>
      </c>
    </row>
    <row r="70" spans="1:49" ht="13.5" thickBot="1" x14ac:dyDescent="0.25">
      <c r="A70" s="5" t="s">
        <v>170</v>
      </c>
      <c r="B70" s="103">
        <v>3299.73</v>
      </c>
      <c r="C70" s="103">
        <v>3415.22</v>
      </c>
      <c r="D70" s="103">
        <v>3525.78</v>
      </c>
      <c r="E70" s="103">
        <v>3631.37</v>
      </c>
      <c r="F70" s="103">
        <v>3731.96</v>
      </c>
      <c r="G70" s="103">
        <v>3827.59</v>
      </c>
      <c r="H70" s="103">
        <v>3918.31</v>
      </c>
      <c r="I70" s="103">
        <v>4004.21</v>
      </c>
      <c r="J70" s="103">
        <v>4085.42</v>
      </c>
      <c r="K70" s="103">
        <v>4162.05</v>
      </c>
      <c r="L70" s="103">
        <v>4234.2700000000004</v>
      </c>
      <c r="M70" s="103">
        <v>4302.2299999999996</v>
      </c>
      <c r="N70" s="103">
        <v>4366.1099999999997</v>
      </c>
      <c r="O70" s="103">
        <v>4426.07</v>
      </c>
      <c r="P70" s="103">
        <v>4482.29</v>
      </c>
      <c r="Q70" s="103">
        <v>4534.96</v>
      </c>
      <c r="R70" s="103">
        <v>4582.84</v>
      </c>
      <c r="S70" s="103">
        <v>4627.6000000000004</v>
      </c>
      <c r="T70" s="103">
        <v>4669.41</v>
      </c>
      <c r="U70" s="103">
        <v>4708.43</v>
      </c>
      <c r="V70" s="103">
        <v>4744.82</v>
      </c>
      <c r="W70" s="103">
        <v>4778.75</v>
      </c>
      <c r="X70" s="103">
        <v>4810.3599999999997</v>
      </c>
      <c r="Y70" s="103">
        <v>4839.79</v>
      </c>
      <c r="Z70" s="103">
        <v>4867.17</v>
      </c>
      <c r="AA70" s="103">
        <v>4892.6499999999996</v>
      </c>
      <c r="AB70" s="103">
        <v>4916.34</v>
      </c>
      <c r="AC70" s="103">
        <v>4938.3599999999997</v>
      </c>
      <c r="AD70" s="103">
        <v>4958.82</v>
      </c>
      <c r="AE70" s="103">
        <v>4977.82</v>
      </c>
      <c r="AF70" s="103">
        <v>4995.47</v>
      </c>
      <c r="AG70" s="103">
        <v>5011.8500000000004</v>
      </c>
      <c r="AH70" s="103">
        <v>5027.05</v>
      </c>
      <c r="AI70" s="103">
        <v>5041.1499999999996</v>
      </c>
      <c r="AJ70" s="103">
        <v>5054.2299999999996</v>
      </c>
      <c r="AK70" s="103">
        <v>5066.37</v>
      </c>
      <c r="AL70" s="103">
        <v>5066.37</v>
      </c>
      <c r="AM70" s="103">
        <v>5066.37</v>
      </c>
      <c r="AN70" s="103">
        <v>5066.37</v>
      </c>
      <c r="AO70" s="103">
        <v>5066.37</v>
      </c>
      <c r="AP70" s="103">
        <v>5066.37</v>
      </c>
      <c r="AQ70" s="103">
        <v>5066.37</v>
      </c>
      <c r="AR70" s="103">
        <v>5066.37</v>
      </c>
      <c r="AS70" s="103">
        <v>5066.37</v>
      </c>
      <c r="AT70" s="103">
        <v>5066.37</v>
      </c>
      <c r="AU70" s="103">
        <v>5066.37</v>
      </c>
      <c r="AV70" s="103">
        <v>5066.37</v>
      </c>
      <c r="AW70" s="103">
        <v>5066.37</v>
      </c>
    </row>
    <row r="71" spans="1:49" ht="13.5" thickBot="1" x14ac:dyDescent="0.25">
      <c r="A71" s="5" t="s">
        <v>171</v>
      </c>
      <c r="B71" s="103">
        <v>3626.32</v>
      </c>
      <c r="C71" s="103">
        <v>3753.24</v>
      </c>
      <c r="D71" s="103">
        <v>3874.75</v>
      </c>
      <c r="E71" s="103">
        <v>3990.79</v>
      </c>
      <c r="F71" s="103">
        <v>4101.34</v>
      </c>
      <c r="G71" s="103">
        <v>4206.43</v>
      </c>
      <c r="H71" s="103">
        <v>4306.13</v>
      </c>
      <c r="I71" s="103">
        <v>4400.53</v>
      </c>
      <c r="J71" s="103">
        <v>4489.7700000000004</v>
      </c>
      <c r="K71" s="103">
        <v>4574</v>
      </c>
      <c r="L71" s="103">
        <v>4653.3599999999997</v>
      </c>
      <c r="M71" s="103">
        <v>4728.05</v>
      </c>
      <c r="N71" s="103">
        <v>4798.25</v>
      </c>
      <c r="O71" s="103">
        <v>4864.1400000000003</v>
      </c>
      <c r="P71" s="103">
        <v>4925.93</v>
      </c>
      <c r="Q71" s="103">
        <v>4983.8100000000004</v>
      </c>
      <c r="R71" s="103">
        <v>5036.43</v>
      </c>
      <c r="S71" s="103">
        <v>5085.62</v>
      </c>
      <c r="T71" s="103">
        <v>5131.57</v>
      </c>
      <c r="U71" s="103">
        <v>5174.45</v>
      </c>
      <c r="V71" s="103">
        <v>5214.45</v>
      </c>
      <c r="W71" s="103">
        <v>5251.73</v>
      </c>
      <c r="X71" s="103">
        <v>5286.47</v>
      </c>
      <c r="Y71" s="103">
        <v>5318.81</v>
      </c>
      <c r="Z71" s="103">
        <v>5348.91</v>
      </c>
      <c r="AA71" s="103">
        <v>5376.91</v>
      </c>
      <c r="AB71" s="103">
        <v>5402.94</v>
      </c>
      <c r="AC71" s="103">
        <v>5427.14</v>
      </c>
      <c r="AD71" s="103">
        <v>5449.62</v>
      </c>
      <c r="AE71" s="103">
        <v>5470.51</v>
      </c>
      <c r="AF71" s="103">
        <v>5489.9</v>
      </c>
      <c r="AG71" s="103">
        <v>5507.9</v>
      </c>
      <c r="AH71" s="103">
        <v>5524.61</v>
      </c>
      <c r="AI71" s="103">
        <v>5540.11</v>
      </c>
      <c r="AJ71" s="103">
        <v>5554.48</v>
      </c>
      <c r="AK71" s="103">
        <v>5567.82</v>
      </c>
      <c r="AL71" s="103">
        <v>5567.82</v>
      </c>
      <c r="AM71" s="103">
        <v>5567.82</v>
      </c>
      <c r="AN71" s="103">
        <v>5567.82</v>
      </c>
      <c r="AO71" s="103">
        <v>5567.82</v>
      </c>
      <c r="AP71" s="103">
        <v>5567.82</v>
      </c>
      <c r="AQ71" s="103">
        <v>5567.82</v>
      </c>
      <c r="AR71" s="103">
        <v>5567.82</v>
      </c>
      <c r="AS71" s="103">
        <v>5567.82</v>
      </c>
      <c r="AT71" s="103">
        <v>5567.82</v>
      </c>
      <c r="AU71" s="103">
        <v>5567.82</v>
      </c>
      <c r="AV71" s="103">
        <v>5567.82</v>
      </c>
      <c r="AW71" s="103">
        <v>5567.82</v>
      </c>
    </row>
    <row r="72" spans="1:49" ht="13.5" thickBot="1" x14ac:dyDescent="0.25">
      <c r="A72" s="5" t="s">
        <v>172</v>
      </c>
      <c r="B72" s="103">
        <v>3952.91</v>
      </c>
      <c r="C72" s="103">
        <v>4091.27</v>
      </c>
      <c r="D72" s="103">
        <v>4223.72</v>
      </c>
      <c r="E72" s="103">
        <v>4350.21</v>
      </c>
      <c r="F72" s="103">
        <v>4470.71</v>
      </c>
      <c r="G72" s="103">
        <v>4585.2700000000004</v>
      </c>
      <c r="H72" s="103">
        <v>4693.9399999999996</v>
      </c>
      <c r="I72" s="103">
        <v>4796.8500000000004</v>
      </c>
      <c r="J72" s="103">
        <v>4894.13</v>
      </c>
      <c r="K72" s="103">
        <v>4985.9399999999996</v>
      </c>
      <c r="L72" s="103">
        <v>5072.45</v>
      </c>
      <c r="M72" s="103">
        <v>5153.87</v>
      </c>
      <c r="N72" s="103">
        <v>5230.3900000000003</v>
      </c>
      <c r="O72" s="103">
        <v>5302.22</v>
      </c>
      <c r="P72" s="103">
        <v>5369.57</v>
      </c>
      <c r="Q72" s="103">
        <v>5432.67</v>
      </c>
      <c r="R72" s="103">
        <v>5490.03</v>
      </c>
      <c r="S72" s="103">
        <v>5543.65</v>
      </c>
      <c r="T72" s="103">
        <v>5593.73</v>
      </c>
      <c r="U72" s="103">
        <v>5640.47</v>
      </c>
      <c r="V72" s="103">
        <v>5684.07</v>
      </c>
      <c r="W72" s="103">
        <v>5724.71</v>
      </c>
      <c r="X72" s="103">
        <v>5762.58</v>
      </c>
      <c r="Y72" s="103">
        <v>5797.83</v>
      </c>
      <c r="Z72" s="103">
        <v>5830.64</v>
      </c>
      <c r="AA72" s="103">
        <v>5861.16</v>
      </c>
      <c r="AB72" s="103">
        <v>5889.54</v>
      </c>
      <c r="AC72" s="103">
        <v>5915.92</v>
      </c>
      <c r="AD72" s="103">
        <v>5940.43</v>
      </c>
      <c r="AE72" s="103">
        <v>5963.19</v>
      </c>
      <c r="AF72" s="103">
        <v>5984.33</v>
      </c>
      <c r="AG72" s="103">
        <v>6003.95</v>
      </c>
      <c r="AH72" s="103">
        <v>6022.16</v>
      </c>
      <c r="AI72" s="103">
        <v>6039.06</v>
      </c>
      <c r="AJ72" s="103">
        <v>6054.73</v>
      </c>
      <c r="AK72" s="103">
        <v>6069.27</v>
      </c>
      <c r="AL72" s="103">
        <v>6069.27</v>
      </c>
      <c r="AM72" s="103">
        <v>6069.27</v>
      </c>
      <c r="AN72" s="103">
        <v>6069.27</v>
      </c>
      <c r="AO72" s="103">
        <v>6069.27</v>
      </c>
      <c r="AP72" s="103">
        <v>6069.27</v>
      </c>
      <c r="AQ72" s="103">
        <v>6069.27</v>
      </c>
      <c r="AR72" s="103">
        <v>6069.27</v>
      </c>
      <c r="AS72" s="103">
        <v>6069.27</v>
      </c>
      <c r="AT72" s="103">
        <v>6069.27</v>
      </c>
      <c r="AU72" s="103">
        <v>6069.27</v>
      </c>
      <c r="AV72" s="103">
        <v>6069.27</v>
      </c>
      <c r="AW72" s="103">
        <v>6069.27</v>
      </c>
    </row>
    <row r="73" spans="1:49" ht="13.5" thickBot="1" x14ac:dyDescent="0.25">
      <c r="A73" s="5" t="s">
        <v>173</v>
      </c>
      <c r="B73" s="103">
        <v>4279.51</v>
      </c>
      <c r="C73" s="103">
        <v>4429.29</v>
      </c>
      <c r="D73" s="103">
        <v>4572.6899999999996</v>
      </c>
      <c r="E73" s="103">
        <v>4709.63</v>
      </c>
      <c r="F73" s="103">
        <v>4840.09</v>
      </c>
      <c r="G73" s="103">
        <v>4964.1099999999997</v>
      </c>
      <c r="H73" s="103">
        <v>5081.76</v>
      </c>
      <c r="I73" s="103">
        <v>5193.17</v>
      </c>
      <c r="J73" s="103">
        <v>5298.49</v>
      </c>
      <c r="K73" s="103">
        <v>5397.88</v>
      </c>
      <c r="L73" s="103">
        <v>5491.55</v>
      </c>
      <c r="M73" s="103">
        <v>5579.69</v>
      </c>
      <c r="N73" s="103">
        <v>5662.53</v>
      </c>
      <c r="O73" s="103">
        <v>5740.29</v>
      </c>
      <c r="P73" s="103">
        <v>5813.21</v>
      </c>
      <c r="Q73" s="103">
        <v>5881.52</v>
      </c>
      <c r="R73" s="103">
        <v>5943.62</v>
      </c>
      <c r="S73" s="103">
        <v>6001.67</v>
      </c>
      <c r="T73" s="103">
        <v>6055.89</v>
      </c>
      <c r="U73" s="103">
        <v>6106.49</v>
      </c>
      <c r="V73" s="103">
        <v>6153.7</v>
      </c>
      <c r="W73" s="103">
        <v>6197.7</v>
      </c>
      <c r="X73" s="103">
        <v>6238.69</v>
      </c>
      <c r="Y73" s="103">
        <v>6276.85</v>
      </c>
      <c r="Z73" s="103">
        <v>6312.38</v>
      </c>
      <c r="AA73" s="103">
        <v>6345.42</v>
      </c>
      <c r="AB73" s="103">
        <v>6376.14</v>
      </c>
      <c r="AC73" s="103">
        <v>6404.7</v>
      </c>
      <c r="AD73" s="103">
        <v>6431.23</v>
      </c>
      <c r="AE73" s="103">
        <v>6455.88</v>
      </c>
      <c r="AF73" s="103">
        <v>6478.76</v>
      </c>
      <c r="AG73" s="103">
        <v>6500.01</v>
      </c>
      <c r="AH73" s="103">
        <v>6519.72</v>
      </c>
      <c r="AI73" s="103">
        <v>6538.01</v>
      </c>
      <c r="AJ73" s="103">
        <v>6554.98</v>
      </c>
      <c r="AK73" s="103">
        <v>6570.72</v>
      </c>
      <c r="AL73" s="103">
        <v>6570.72</v>
      </c>
      <c r="AM73" s="103">
        <v>6570.72</v>
      </c>
      <c r="AN73" s="103">
        <v>6570.72</v>
      </c>
      <c r="AO73" s="103">
        <v>6570.72</v>
      </c>
      <c r="AP73" s="103">
        <v>6570.72</v>
      </c>
      <c r="AQ73" s="103">
        <v>6570.72</v>
      </c>
      <c r="AR73" s="103">
        <v>6570.72</v>
      </c>
      <c r="AS73" s="103">
        <v>6570.72</v>
      </c>
      <c r="AT73" s="103">
        <v>6570.72</v>
      </c>
      <c r="AU73" s="103">
        <v>6570.72</v>
      </c>
      <c r="AV73" s="103">
        <v>6570.72</v>
      </c>
      <c r="AW73" s="103">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2"/>
  <sheetViews>
    <sheetView tabSelected="1" zoomScaleNormal="100" workbookViewId="0">
      <pane xSplit="1" topLeftCell="B1" activePane="topRight" state="frozen"/>
      <selection activeCell="S9" sqref="S9"/>
      <selection pane="topRight" activeCell="I3" sqref="I3"/>
    </sheetView>
  </sheetViews>
  <sheetFormatPr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50" width="2.7109375" style="1" customWidth="1"/>
    <col min="51" max="51" width="4.28515625" style="1" customWidth="1"/>
    <col min="52" max="53" width="22.85546875" style="1" customWidth="1"/>
    <col min="54" max="16384" width="9.140625" style="1"/>
  </cols>
  <sheetData>
    <row r="1" spans="1:55" ht="13.5" thickBot="1" x14ac:dyDescent="0.25"/>
    <row r="2" spans="1:55" ht="16.5" thickBot="1" x14ac:dyDescent="0.3">
      <c r="B2" s="171" t="s">
        <v>276</v>
      </c>
      <c r="C2" s="172"/>
      <c r="D2" s="172"/>
      <c r="E2" s="173"/>
      <c r="H2" s="171" t="s">
        <v>191</v>
      </c>
      <c r="I2" s="172"/>
      <c r="J2" s="172"/>
      <c r="K2" s="172"/>
      <c r="L2" s="173"/>
      <c r="AA2" s="60" t="s">
        <v>205</v>
      </c>
      <c r="AD2" s="60" t="s">
        <v>176</v>
      </c>
    </row>
    <row r="3" spans="1:55" s="36" customFormat="1" ht="16.5" thickBot="1" x14ac:dyDescent="0.25">
      <c r="B3" s="167" t="s">
        <v>190</v>
      </c>
      <c r="C3" s="168"/>
      <c r="D3" s="169"/>
      <c r="E3" s="180" t="s">
        <v>0</v>
      </c>
      <c r="G3" s="37"/>
      <c r="H3" s="174" t="s">
        <v>189</v>
      </c>
      <c r="I3" s="182" t="s">
        <v>156</v>
      </c>
      <c r="N3" s="138" t="s">
        <v>200</v>
      </c>
      <c r="O3" s="136"/>
      <c r="P3" s="136"/>
      <c r="Q3" s="136"/>
      <c r="R3" s="137"/>
      <c r="U3" s="138" t="s">
        <v>206</v>
      </c>
      <c r="V3" s="136"/>
      <c r="W3" s="137"/>
      <c r="AA3" s="170" t="str">
        <f>AD15</f>
        <v>1.12 --&gt; cat 4</v>
      </c>
      <c r="AC3" s="37"/>
      <c r="AD3" s="175">
        <f>AC14</f>
        <v>0.1825</v>
      </c>
      <c r="AE3" s="40"/>
      <c r="AG3" s="138" t="s">
        <v>200</v>
      </c>
      <c r="AH3" s="136"/>
      <c r="AI3" s="136"/>
      <c r="AJ3" s="136"/>
      <c r="AK3" s="137"/>
      <c r="AN3" s="138" t="s">
        <v>206</v>
      </c>
      <c r="AO3" s="136"/>
      <c r="AP3" s="137"/>
    </row>
    <row r="4" spans="1:55" ht="16.5" thickBot="1" x14ac:dyDescent="0.3">
      <c r="B4" s="2" t="s">
        <v>148</v>
      </c>
      <c r="F4" s="1"/>
      <c r="G4" s="3"/>
      <c r="N4" s="15" t="s">
        <v>192</v>
      </c>
      <c r="O4" s="16"/>
      <c r="P4" s="16"/>
      <c r="Q4" s="16"/>
      <c r="R4" s="17">
        <v>0.26</v>
      </c>
      <c r="U4" s="28" t="s">
        <v>201</v>
      </c>
      <c r="V4" s="29" t="s">
        <v>202</v>
      </c>
      <c r="W4" s="30" t="s">
        <v>203</v>
      </c>
      <c r="AD4" s="4"/>
      <c r="AG4" s="15" t="s">
        <v>192</v>
      </c>
      <c r="AH4" s="16"/>
      <c r="AI4" s="16"/>
      <c r="AJ4" s="16"/>
      <c r="AK4" s="17">
        <v>0.26</v>
      </c>
      <c r="AN4" s="28" t="s">
        <v>201</v>
      </c>
      <c r="AO4" s="29" t="s">
        <v>202</v>
      </c>
      <c r="AP4" s="30" t="s">
        <v>203</v>
      </c>
    </row>
    <row r="5" spans="1:55" ht="13.5" thickBot="1" x14ac:dyDescent="0.25">
      <c r="B5" s="131" t="s">
        <v>145</v>
      </c>
      <c r="C5" s="53"/>
      <c r="D5" s="132"/>
      <c r="E5" s="213" t="s">
        <v>152</v>
      </c>
      <c r="F5" s="1"/>
      <c r="G5" s="3" t="s">
        <v>183</v>
      </c>
      <c r="H5" s="1">
        <f t="shared" ref="H5:H10" si="0">IF(E5="ja",1,0)</f>
        <v>0</v>
      </c>
      <c r="N5" s="15" t="s">
        <v>198</v>
      </c>
      <c r="O5" s="16"/>
      <c r="P5" s="16"/>
      <c r="Q5" s="16"/>
      <c r="R5" s="17">
        <v>0.5</v>
      </c>
      <c r="U5" s="31">
        <v>5.2600000000000001E-2</v>
      </c>
      <c r="V5" s="32">
        <v>0.1052</v>
      </c>
      <c r="W5" s="33">
        <v>0.1578</v>
      </c>
      <c r="AG5" s="15" t="s">
        <v>198</v>
      </c>
      <c r="AH5" s="16"/>
      <c r="AI5" s="16"/>
      <c r="AJ5" s="16"/>
      <c r="AK5" s="17">
        <v>0.5</v>
      </c>
      <c r="AN5" s="31">
        <v>5.2600000000000001E-2</v>
      </c>
      <c r="AO5" s="32">
        <v>0.1052</v>
      </c>
      <c r="AP5" s="33">
        <v>0.1578</v>
      </c>
    </row>
    <row r="6" spans="1:55" ht="13.5" thickBot="1" x14ac:dyDescent="0.25">
      <c r="B6" s="133" t="s">
        <v>146</v>
      </c>
      <c r="C6" s="16"/>
      <c r="D6" s="134"/>
      <c r="E6" s="213" t="s">
        <v>152</v>
      </c>
      <c r="F6" s="1"/>
      <c r="G6" s="3" t="s">
        <v>184</v>
      </c>
      <c r="H6" s="1">
        <f t="shared" si="0"/>
        <v>0</v>
      </c>
      <c r="N6" s="15" t="s">
        <v>193</v>
      </c>
      <c r="O6" s="16"/>
      <c r="P6" s="16"/>
      <c r="Q6" s="16"/>
      <c r="R6" s="17">
        <v>0.56000000000000005</v>
      </c>
      <c r="AG6" s="15" t="s">
        <v>193</v>
      </c>
      <c r="AH6" s="16"/>
      <c r="AI6" s="16"/>
      <c r="AJ6" s="16"/>
      <c r="AK6" s="17">
        <v>0.56000000000000005</v>
      </c>
      <c r="AN6" s="210"/>
      <c r="AO6" s="209"/>
      <c r="AP6" s="209"/>
    </row>
    <row r="7" spans="1:55" ht="13.5" thickBot="1" x14ac:dyDescent="0.25">
      <c r="B7" s="133" t="s">
        <v>96</v>
      </c>
      <c r="C7" s="16"/>
      <c r="D7" s="134"/>
      <c r="E7" s="213" t="s">
        <v>152</v>
      </c>
      <c r="F7" s="1"/>
      <c r="G7" s="3" t="s">
        <v>185</v>
      </c>
      <c r="H7" s="1">
        <f t="shared" si="0"/>
        <v>0</v>
      </c>
      <c r="N7" s="15" t="s">
        <v>194</v>
      </c>
      <c r="O7" s="16"/>
      <c r="P7" s="16"/>
      <c r="Q7" s="16"/>
      <c r="R7" s="17">
        <v>0.56000000000000005</v>
      </c>
      <c r="AG7" s="15" t="s">
        <v>194</v>
      </c>
      <c r="AH7" s="16"/>
      <c r="AI7" s="16"/>
      <c r="AJ7" s="16"/>
      <c r="AK7" s="17">
        <v>0.56000000000000005</v>
      </c>
    </row>
    <row r="8" spans="1:55" ht="13.5" thickBot="1" x14ac:dyDescent="0.25">
      <c r="B8" s="133" t="s">
        <v>147</v>
      </c>
      <c r="C8" s="16"/>
      <c r="D8" s="134"/>
      <c r="E8" s="213" t="s">
        <v>152</v>
      </c>
      <c r="F8" s="1"/>
      <c r="G8" s="3" t="s">
        <v>186</v>
      </c>
      <c r="H8" s="1">
        <f t="shared" si="0"/>
        <v>0</v>
      </c>
      <c r="N8" s="15" t="s">
        <v>195</v>
      </c>
      <c r="O8" s="16"/>
      <c r="P8" s="16"/>
      <c r="Q8" s="16"/>
      <c r="R8" s="17">
        <v>0.35</v>
      </c>
      <c r="AG8" s="15" t="s">
        <v>195</v>
      </c>
      <c r="AH8" s="16"/>
      <c r="AI8" s="16"/>
      <c r="AJ8" s="16"/>
      <c r="AK8" s="17">
        <v>0.35</v>
      </c>
    </row>
    <row r="9" spans="1:55" ht="13.5" thickBot="1" x14ac:dyDescent="0.25">
      <c r="B9" s="133" t="s">
        <v>187</v>
      </c>
      <c r="C9" s="16"/>
      <c r="D9" s="134"/>
      <c r="E9" s="213" t="s">
        <v>152</v>
      </c>
      <c r="F9" s="1"/>
      <c r="G9" s="3" t="s">
        <v>143</v>
      </c>
      <c r="H9" s="1">
        <f t="shared" si="0"/>
        <v>0</v>
      </c>
      <c r="N9" s="15" t="s">
        <v>196</v>
      </c>
      <c r="O9" s="16"/>
      <c r="P9" s="16"/>
      <c r="Q9" s="16"/>
      <c r="R9" s="17">
        <v>0.5</v>
      </c>
      <c r="AG9" s="15" t="s">
        <v>196</v>
      </c>
      <c r="AH9" s="16"/>
      <c r="AI9" s="16"/>
      <c r="AJ9" s="16"/>
      <c r="AK9" s="17">
        <v>0.5</v>
      </c>
    </row>
    <row r="10" spans="1:55" ht="13.5" thickBot="1" x14ac:dyDescent="0.25">
      <c r="B10" s="135" t="s">
        <v>188</v>
      </c>
      <c r="C10" s="10"/>
      <c r="D10" s="34"/>
      <c r="E10" s="213" t="s">
        <v>152</v>
      </c>
      <c r="F10" s="1"/>
      <c r="G10" s="3" t="s">
        <v>144</v>
      </c>
      <c r="H10" s="1">
        <f t="shared" si="0"/>
        <v>0</v>
      </c>
      <c r="I10" s="39"/>
      <c r="N10" s="15" t="s">
        <v>197</v>
      </c>
      <c r="O10" s="16"/>
      <c r="P10" s="16"/>
      <c r="Q10" s="16"/>
      <c r="R10" s="17">
        <v>0.3</v>
      </c>
      <c r="AG10" s="15" t="s">
        <v>197</v>
      </c>
      <c r="AH10" s="16"/>
      <c r="AI10" s="16"/>
      <c r="AJ10" s="16"/>
      <c r="AK10" s="17">
        <v>0.3</v>
      </c>
    </row>
    <row r="11" spans="1:55" ht="13.5" thickBot="1" x14ac:dyDescent="0.25">
      <c r="B11" s="4"/>
      <c r="I11" s="117"/>
      <c r="N11" s="18" t="s">
        <v>199</v>
      </c>
      <c r="O11" s="10"/>
      <c r="P11" s="10"/>
      <c r="Q11" s="10"/>
      <c r="R11" s="19">
        <v>0.2</v>
      </c>
      <c r="AG11" s="18" t="s">
        <v>199</v>
      </c>
      <c r="AH11" s="10"/>
      <c r="AI11" s="10"/>
      <c r="AJ11" s="10"/>
      <c r="AK11" s="19">
        <v>0.2</v>
      </c>
    </row>
    <row r="12" spans="1:55" ht="16.5" thickBot="1" x14ac:dyDescent="0.3">
      <c r="AD12" s="6" t="s">
        <v>179</v>
      </c>
      <c r="AE12" s="130" t="s">
        <v>179</v>
      </c>
      <c r="AS12" s="178" t="s">
        <v>224</v>
      </c>
      <c r="AT12" s="178" t="s">
        <v>224</v>
      </c>
      <c r="AV12" s="178" t="s">
        <v>179</v>
      </c>
      <c r="AW12" s="178" t="s">
        <v>179</v>
      </c>
      <c r="AZ12" s="178" t="s">
        <v>224</v>
      </c>
      <c r="BA12" s="178" t="s">
        <v>179</v>
      </c>
    </row>
    <row r="13" spans="1:55" ht="25.5" x14ac:dyDescent="0.2">
      <c r="B13" s="1" t="s">
        <v>98</v>
      </c>
      <c r="C13" s="4" t="s">
        <v>182</v>
      </c>
      <c r="D13" s="4" t="s">
        <v>182</v>
      </c>
      <c r="E13" s="4" t="s">
        <v>182</v>
      </c>
      <c r="F13" s="4"/>
      <c r="G13" s="4"/>
      <c r="H13" s="4"/>
      <c r="I13" s="4"/>
      <c r="J13" s="4"/>
      <c r="K13" s="4"/>
      <c r="L13" s="6" t="s">
        <v>181</v>
      </c>
      <c r="M13" s="6"/>
      <c r="N13" s="6"/>
      <c r="O13" s="6"/>
      <c r="P13" s="6"/>
      <c r="Q13" s="6"/>
      <c r="R13" s="6"/>
      <c r="S13" s="6"/>
      <c r="T13" s="6"/>
      <c r="U13" s="6"/>
      <c r="V13" s="6"/>
      <c r="W13" s="6"/>
      <c r="X13" s="6"/>
      <c r="Y13" s="6"/>
      <c r="AA13" s="4" t="s">
        <v>182</v>
      </c>
      <c r="AB13" s="1" t="s">
        <v>177</v>
      </c>
      <c r="AC13" s="1" t="s">
        <v>176</v>
      </c>
      <c r="AD13" s="6" t="s">
        <v>180</v>
      </c>
      <c r="AE13" s="130" t="s">
        <v>180</v>
      </c>
      <c r="AF13" s="6"/>
      <c r="AG13" s="6"/>
      <c r="AH13" s="6"/>
      <c r="AI13" s="6"/>
      <c r="AJ13" s="6"/>
      <c r="AK13" s="6"/>
      <c r="AL13" s="6"/>
      <c r="AM13" s="6"/>
      <c r="AN13" s="6"/>
      <c r="AO13" s="6"/>
      <c r="AP13" s="6"/>
      <c r="AQ13" s="6"/>
      <c r="AR13" s="6"/>
      <c r="AS13" s="176" t="s">
        <v>214</v>
      </c>
      <c r="AT13" s="176" t="s">
        <v>213</v>
      </c>
      <c r="AU13" s="6"/>
      <c r="AV13" s="176" t="s">
        <v>214</v>
      </c>
      <c r="AW13" s="176" t="s">
        <v>213</v>
      </c>
      <c r="AX13" s="6"/>
      <c r="AY13" s="6"/>
      <c r="AZ13" s="176" t="s">
        <v>455</v>
      </c>
      <c r="BA13" s="176" t="s">
        <v>456</v>
      </c>
    </row>
    <row r="14" spans="1:55" ht="13.5" thickBot="1" x14ac:dyDescent="0.25">
      <c r="B14" s="4" t="s">
        <v>142</v>
      </c>
      <c r="C14" s="4" t="s">
        <v>142</v>
      </c>
      <c r="D14" s="4" t="s">
        <v>153</v>
      </c>
      <c r="E14" s="4" t="s">
        <v>154</v>
      </c>
      <c r="F14" s="4" t="s">
        <v>183</v>
      </c>
      <c r="G14" s="4" t="s">
        <v>184</v>
      </c>
      <c r="H14" s="4" t="s">
        <v>185</v>
      </c>
      <c r="I14" s="4" t="s">
        <v>186</v>
      </c>
      <c r="J14" s="4" t="s">
        <v>143</v>
      </c>
      <c r="K14" s="4" t="s">
        <v>144</v>
      </c>
      <c r="L14" s="4" t="s">
        <v>155</v>
      </c>
      <c r="M14" s="4"/>
      <c r="N14" s="14" t="s">
        <v>204</v>
      </c>
      <c r="O14" s="14" t="s">
        <v>204</v>
      </c>
      <c r="P14" s="14" t="s">
        <v>204</v>
      </c>
      <c r="Q14" s="14" t="s">
        <v>204</v>
      </c>
      <c r="R14" s="14" t="s">
        <v>204</v>
      </c>
      <c r="S14" s="14" t="s">
        <v>204</v>
      </c>
      <c r="T14" s="14"/>
      <c r="U14" s="14" t="s">
        <v>155</v>
      </c>
      <c r="V14" s="14" t="s">
        <v>155</v>
      </c>
      <c r="W14" s="14" t="s">
        <v>155</v>
      </c>
      <c r="X14" s="14"/>
      <c r="Y14" s="14"/>
      <c r="Z14" s="1" t="s">
        <v>174</v>
      </c>
      <c r="AA14" s="1" t="s">
        <v>175</v>
      </c>
      <c r="AB14" s="1" t="s">
        <v>277</v>
      </c>
      <c r="AC14" s="13">
        <f>index!$S$9</f>
        <v>0.1825</v>
      </c>
      <c r="AD14" s="6" t="s">
        <v>155</v>
      </c>
      <c r="AE14" s="130" t="s">
        <v>204</v>
      </c>
      <c r="AF14" s="14"/>
      <c r="AG14" s="14" t="s">
        <v>204</v>
      </c>
      <c r="AH14" s="14" t="s">
        <v>204</v>
      </c>
      <c r="AI14" s="14" t="s">
        <v>204</v>
      </c>
      <c r="AJ14" s="14" t="s">
        <v>204</v>
      </c>
      <c r="AK14" s="14" t="s">
        <v>204</v>
      </c>
      <c r="AL14" s="14" t="s">
        <v>204</v>
      </c>
      <c r="AM14" s="14"/>
      <c r="AN14" s="14" t="s">
        <v>155</v>
      </c>
      <c r="AO14" s="14" t="s">
        <v>155</v>
      </c>
      <c r="AP14" s="14" t="s">
        <v>155</v>
      </c>
      <c r="AQ14" s="14"/>
      <c r="AR14" s="14"/>
      <c r="AS14" s="177" t="s">
        <v>215</v>
      </c>
      <c r="AT14" s="177" t="s">
        <v>215</v>
      </c>
      <c r="AU14" s="14"/>
      <c r="AV14" s="177" t="s">
        <v>215</v>
      </c>
      <c r="AW14" s="177" t="s">
        <v>215</v>
      </c>
      <c r="AX14" s="14"/>
      <c r="AY14" s="14"/>
      <c r="AZ14" s="177" t="s">
        <v>215</v>
      </c>
      <c r="BA14" s="177" t="s">
        <v>215</v>
      </c>
    </row>
    <row r="15" spans="1:55" s="129" customFormat="1" ht="26.25" thickBot="1" x14ac:dyDescent="0.25">
      <c r="A15" s="121" t="s">
        <v>27</v>
      </c>
      <c r="B15" s="38" t="str">
        <f>$E$3</f>
        <v>1.12</v>
      </c>
      <c r="C15" s="121" t="str">
        <f>$E$3</f>
        <v>1.12</v>
      </c>
      <c r="D15" s="38" t="str">
        <f>$E$3</f>
        <v>1.12</v>
      </c>
      <c r="E15" s="121" t="str">
        <f>$E$3</f>
        <v>1.12</v>
      </c>
      <c r="F15" s="121"/>
      <c r="G15" s="121"/>
      <c r="H15" s="121"/>
      <c r="I15" s="38"/>
      <c r="J15" s="121"/>
      <c r="K15" s="121"/>
      <c r="L15" s="38" t="str">
        <f>$E$3</f>
        <v>1.12</v>
      </c>
      <c r="M15" s="122"/>
      <c r="N15" s="123">
        <v>0.26</v>
      </c>
      <c r="O15" s="123">
        <v>0.56000000000000005</v>
      </c>
      <c r="P15" s="123">
        <v>0.35</v>
      </c>
      <c r="Q15" s="123">
        <v>0.5</v>
      </c>
      <c r="R15" s="123">
        <v>0.3</v>
      </c>
      <c r="S15" s="123">
        <v>0.2</v>
      </c>
      <c r="T15" s="124"/>
      <c r="U15" s="125">
        <v>5.2600000000000001E-2</v>
      </c>
      <c r="V15" s="125">
        <v>0.1052</v>
      </c>
      <c r="W15" s="125">
        <v>0.1578</v>
      </c>
      <c r="X15" s="124"/>
      <c r="Y15" s="121" t="s">
        <v>27</v>
      </c>
      <c r="Z15" s="126" t="str">
        <f>$I$3</f>
        <v>cat 4</v>
      </c>
      <c r="AA15" s="38" t="str">
        <f>$I$3</f>
        <v>cat 4</v>
      </c>
      <c r="AB15" s="127"/>
      <c r="AC15" s="127"/>
      <c r="AD15" s="38" t="str">
        <f>CONCATENATE($E$3," --&gt; ",$I$3)</f>
        <v>1.12 --&gt; cat 4</v>
      </c>
      <c r="AE15" s="128" t="str">
        <f>CONCATENATE($E$3,"--&gt;",$I$3)</f>
        <v>1.12--&gt;cat 4</v>
      </c>
      <c r="AF15" s="124"/>
      <c r="AG15" s="123">
        <v>0.26</v>
      </c>
      <c r="AH15" s="123">
        <v>0.56000000000000005</v>
      </c>
      <c r="AI15" s="123">
        <v>0.35</v>
      </c>
      <c r="AJ15" s="123">
        <v>0.5</v>
      </c>
      <c r="AK15" s="123">
        <v>0.3</v>
      </c>
      <c r="AL15" s="123">
        <v>0.2</v>
      </c>
      <c r="AM15" s="124"/>
      <c r="AN15" s="230">
        <v>5.2600000000000001E-2</v>
      </c>
      <c r="AO15" s="230">
        <v>0.1052</v>
      </c>
      <c r="AP15" s="230">
        <v>0.1578</v>
      </c>
      <c r="AQ15" s="124"/>
      <c r="AR15" s="123" t="s">
        <v>27</v>
      </c>
      <c r="AS15" s="123" t="str">
        <f>E3</f>
        <v>1.12</v>
      </c>
      <c r="AT15" s="123" t="str">
        <f>E3</f>
        <v>1.12</v>
      </c>
      <c r="AU15" s="124"/>
      <c r="AV15" s="123" t="str">
        <f>AD15</f>
        <v>1.12 --&gt; cat 4</v>
      </c>
      <c r="AW15" s="123" t="str">
        <f>AD15</f>
        <v>1.12 --&gt; cat 4</v>
      </c>
      <c r="AX15" s="124"/>
      <c r="AY15" s="123" t="s">
        <v>27</v>
      </c>
      <c r="AZ15" s="123" t="str">
        <f>E3</f>
        <v>1.12</v>
      </c>
      <c r="BA15" s="123" t="str">
        <f>AD15</f>
        <v>1.12 --&gt; cat 4</v>
      </c>
    </row>
    <row r="16" spans="1:55" s="21" customFormat="1" ht="12" x14ac:dyDescent="0.2">
      <c r="A16" s="139">
        <v>0</v>
      </c>
      <c r="B16" s="181">
        <f t="shared" ref="B16:B51" si="1">VLOOKUP(E$3,basisjaarloonbis,$A16+2,FALSE)</f>
        <v>12384.81</v>
      </c>
      <c r="C16" s="110">
        <f>ROUND(B16*index!$O$7,2)</f>
        <v>21139.63</v>
      </c>
      <c r="D16" s="161">
        <f>ROUND((B16/12)*index!$O$7,2)</f>
        <v>1761.64</v>
      </c>
      <c r="E16" s="231">
        <f t="shared" ref="E16:E51" si="2">ROUND(C16/(52*38),4)</f>
        <v>10.6982</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40">
        <f>IF(A16&lt;18,0,ROUND((index!$N$25),2)*$H$7)</f>
        <v>0</v>
      </c>
      <c r="I16" s="11">
        <f>+ROUND((D16)*0.04,2)*$H$8</f>
        <v>0</v>
      </c>
      <c r="J16" s="106">
        <f>ROUND(index!$N$29/12,2)*$H$9</f>
        <v>0</v>
      </c>
      <c r="K16" s="110">
        <f>ROUND(index!$N$30/12,2)*$H$10</f>
        <v>0</v>
      </c>
      <c r="L16" s="161">
        <f>IF((SUM(D16:K16)-E16)&lt;index!$O$3,index!$O$3,SUM(D16:K16)-E16)</f>
        <v>1829.76</v>
      </c>
      <c r="M16" s="35"/>
      <c r="N16" s="41">
        <f>ROUND(E16*$N$15,4)</f>
        <v>2.7814999999999999</v>
      </c>
      <c r="O16" s="26">
        <f>ROUND(E16*$O$15,4)</f>
        <v>5.9909999999999997</v>
      </c>
      <c r="P16" s="26">
        <f>ROUND(E16*$P$15,4)</f>
        <v>3.7444000000000002</v>
      </c>
      <c r="Q16" s="26">
        <f>ROUND(E16*$Q$15,4)</f>
        <v>5.3491</v>
      </c>
      <c r="R16" s="26">
        <f>ROUND(E16*$R$15,4)</f>
        <v>3.2094999999999998</v>
      </c>
      <c r="S16" s="42">
        <f>ROUND(E16*$S$15,4)</f>
        <v>2.1396000000000002</v>
      </c>
      <c r="T16" s="35"/>
      <c r="U16" s="48">
        <f>ROUND(D16*$U$15,2)</f>
        <v>92.66</v>
      </c>
      <c r="V16" s="22">
        <f>ROUND(D16*$V$15,2)</f>
        <v>185.32</v>
      </c>
      <c r="W16" s="49">
        <f>ROUND(D16*$W$15,2)</f>
        <v>277.99</v>
      </c>
      <c r="X16" s="35"/>
      <c r="Y16" s="114">
        <v>0</v>
      </c>
      <c r="Z16" s="54">
        <f t="shared" ref="Z16:Z51" si="3">VLOOKUP(I$3,ificbasisdoel,$A16+2,FALSE)</f>
        <v>1903.79</v>
      </c>
      <c r="AA16" s="118">
        <f>ROUND(Z16*index!$O$8,2)</f>
        <v>1941.87</v>
      </c>
      <c r="AB16" s="106">
        <f t="shared" ref="AB16:AB51" si="4">+AA16-L16</f>
        <v>112.1099999999999</v>
      </c>
      <c r="AC16" s="20">
        <f t="shared" ref="AC16:AC51" si="5">ROUND(IF(AB16&gt;0,AB16*$AC$14,0),2)</f>
        <v>20.46</v>
      </c>
      <c r="AD16" s="227">
        <f t="shared" ref="AD16:AD51" si="6">IF(L16+AC16&lt;=AA16,L16+AC16,AA16)</f>
        <v>1850.22</v>
      </c>
      <c r="AE16" s="234">
        <f>ROUND(AD16*12/1976,4)</f>
        <v>11.2362</v>
      </c>
      <c r="AF16" s="35"/>
      <c r="AG16" s="41">
        <f>ROUND(AE16*$AG$15,4)</f>
        <v>2.9214000000000002</v>
      </c>
      <c r="AH16" s="26">
        <f>ROUND(AE16*$AH$15,4)</f>
        <v>6.2923</v>
      </c>
      <c r="AI16" s="26">
        <f>ROUND(AE16*$AI$15,4)</f>
        <v>3.9327000000000001</v>
      </c>
      <c r="AJ16" s="26">
        <f>ROUND(AE16*$AJ$15,4)</f>
        <v>5.6181000000000001</v>
      </c>
      <c r="AK16" s="26">
        <f>ROUND(AE16*$AK$15,4)</f>
        <v>3.3708999999999998</v>
      </c>
      <c r="AL16" s="42">
        <f>ROUND(AE16*$AL$15,4)</f>
        <v>2.2471999999999999</v>
      </c>
      <c r="AM16" s="35"/>
      <c r="AN16" s="48">
        <f>ROUND(AD16*$AN$15,2)</f>
        <v>97.32</v>
      </c>
      <c r="AO16" s="22">
        <f>ROUND(AD16*$AO$15,2)</f>
        <v>194.64</v>
      </c>
      <c r="AP16" s="49">
        <f>ROUND(AD16*$AP$15,2)</f>
        <v>291.95999999999998</v>
      </c>
      <c r="AQ16" s="111"/>
      <c r="AR16" s="158">
        <v>0</v>
      </c>
      <c r="AS16" s="22">
        <f>ROUND(index!$O$33+((D16+F16+G16)*12)*index!$O$34,2)</f>
        <v>882.29</v>
      </c>
      <c r="AT16" s="49">
        <f>ROUND(index!$O$37+((D16+F16+G16)*12)*index!$O$38,2)</f>
        <v>779.59</v>
      </c>
      <c r="AU16" s="35"/>
      <c r="AV16" s="48">
        <f>ROUND(index!$O$33+(AD16*12)*index!$O$34,2)</f>
        <v>908.87</v>
      </c>
      <c r="AW16" s="49">
        <f>ROUND(index!$O$37+(AD16*12)*index!$O$38,2)</f>
        <v>785.22</v>
      </c>
      <c r="AX16" s="35"/>
      <c r="AY16" s="158">
        <v>0</v>
      </c>
      <c r="AZ16" s="283">
        <f>ROUND(index!$O$41+((D16+F16+G16)*12)*index!$O$42,2)</f>
        <v>1661.88</v>
      </c>
      <c r="BA16" s="283">
        <f>ROUND(index!$O$41+(AD16*12)*index!$O$42,2)</f>
        <v>1694.09</v>
      </c>
      <c r="BB16" s="282"/>
      <c r="BC16" s="282"/>
    </row>
    <row r="17" spans="1:55" s="21" customFormat="1" ht="12" x14ac:dyDescent="0.2">
      <c r="A17" s="57">
        <v>1</v>
      </c>
      <c r="B17" s="107">
        <f t="shared" si="1"/>
        <v>13422.15</v>
      </c>
      <c r="C17" s="112">
        <f>ROUND(B17*index!$O$7,2)</f>
        <v>22910.27</v>
      </c>
      <c r="D17" s="162">
        <f>ROUND((B17/12)*index!$O$7,2)</f>
        <v>1909.19</v>
      </c>
      <c r="E17" s="232">
        <f t="shared" si="2"/>
        <v>11.5943</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9">
        <f>IF(A17&lt;18,0,ROUND((index!$N$25),2)*$H$7)</f>
        <v>0</v>
      </c>
      <c r="I17" s="8">
        <f t="shared" ref="I17:I24" si="7">+ROUND((D17)*0.04,2)*$H$8</f>
        <v>0</v>
      </c>
      <c r="J17" s="107">
        <f>ROUND(index!$N$29/12,2)*$H$9</f>
        <v>0</v>
      </c>
      <c r="K17" s="112">
        <f>ROUND(index!$N$30/12,2)*$H$10</f>
        <v>0</v>
      </c>
      <c r="L17" s="162">
        <f>IF((SUM(D17:K17)-E17)&lt;index!$O$3,index!$O$3,SUM(D17:K17)-E17)</f>
        <v>1909.19</v>
      </c>
      <c r="M17" s="35"/>
      <c r="N17" s="43">
        <f t="shared" ref="N17:N51" si="8">ROUND(E17*$N$15,4)</f>
        <v>3.0145</v>
      </c>
      <c r="O17" s="27">
        <f t="shared" ref="O17:O51" si="9">ROUND(E17*$O$15,4)</f>
        <v>6.4927999999999999</v>
      </c>
      <c r="P17" s="27">
        <f t="shared" ref="P17:P51" si="10">ROUND(E17*$P$15,4)</f>
        <v>4.0579999999999998</v>
      </c>
      <c r="Q17" s="27">
        <f t="shared" ref="Q17:Q51" si="11">ROUND(E17*$Q$15,4)</f>
        <v>5.7972000000000001</v>
      </c>
      <c r="R17" s="27">
        <f t="shared" ref="R17:R51" si="12">ROUND(E17*$R$15,4)</f>
        <v>3.4782999999999999</v>
      </c>
      <c r="S17" s="44">
        <f t="shared" ref="S17:S51" si="13">ROUND(E17*$S$15,4)</f>
        <v>2.3189000000000002</v>
      </c>
      <c r="T17" s="35"/>
      <c r="U17" s="48">
        <f t="shared" ref="U17:U51" si="14">ROUND(D17*$U$15,2)</f>
        <v>100.42</v>
      </c>
      <c r="V17" s="22">
        <f t="shared" ref="V17:V51" si="15">ROUND(D17*$V$15,2)</f>
        <v>200.85</v>
      </c>
      <c r="W17" s="49">
        <f t="shared" ref="W17:W51" si="16">ROUND(D17*$W$15,2)</f>
        <v>301.27</v>
      </c>
      <c r="X17" s="35"/>
      <c r="Y17" s="114">
        <v>1</v>
      </c>
      <c r="Z17" s="55">
        <f t="shared" si="3"/>
        <v>1938.72</v>
      </c>
      <c r="AA17" s="119">
        <f>ROUND(Z17*index!$O$8,2)</f>
        <v>1977.49</v>
      </c>
      <c r="AB17" s="107">
        <f t="shared" si="4"/>
        <v>68.299999999999955</v>
      </c>
      <c r="AC17" s="23">
        <f t="shared" si="5"/>
        <v>12.46</v>
      </c>
      <c r="AD17" s="165">
        <f t="shared" si="6"/>
        <v>1921.65</v>
      </c>
      <c r="AE17" s="235">
        <f t="shared" ref="AE17:AE51" si="17">ROUND(AD17*12/1976,4)</f>
        <v>11.6699</v>
      </c>
      <c r="AF17" s="35"/>
      <c r="AG17" s="41">
        <f t="shared" ref="AG17:AG51" si="18">ROUND(AE17*$AG$15,4)</f>
        <v>3.0341999999999998</v>
      </c>
      <c r="AH17" s="26">
        <f t="shared" ref="AH17:AH51" si="19">ROUND(AE17*$AH$15,4)</f>
        <v>6.5350999999999999</v>
      </c>
      <c r="AI17" s="26">
        <f t="shared" ref="AI17:AI51" si="20">ROUND(AE17*$AI$15,4)</f>
        <v>4.0845000000000002</v>
      </c>
      <c r="AJ17" s="26">
        <f t="shared" ref="AJ17:AJ51" si="21">ROUND(AE17*$AJ$15,4)</f>
        <v>5.835</v>
      </c>
      <c r="AK17" s="26">
        <f t="shared" ref="AK17:AK51" si="22">ROUND(AE17*$AK$15,4)</f>
        <v>3.5009999999999999</v>
      </c>
      <c r="AL17" s="42">
        <f t="shared" ref="AL17:AL51" si="23">ROUND(AE17*$AL$15,4)</f>
        <v>2.3340000000000001</v>
      </c>
      <c r="AM17" s="35"/>
      <c r="AN17" s="48">
        <f t="shared" ref="AN17:AN51" si="24">ROUND(AD17*$AN$15,2)</f>
        <v>101.08</v>
      </c>
      <c r="AO17" s="22">
        <f t="shared" ref="AO17:AO51" si="25">ROUND(AD17*$AO$15,2)</f>
        <v>202.16</v>
      </c>
      <c r="AP17" s="49">
        <f t="shared" ref="AP17:AP51" si="26">ROUND(AD17*$AP$15,2)</f>
        <v>303.24</v>
      </c>
      <c r="AQ17" s="111"/>
      <c r="AR17" s="158">
        <v>1</v>
      </c>
      <c r="AS17" s="22">
        <f>ROUND(index!$O$33+((D17+F17+G17)*12)*index!$O$34,2)</f>
        <v>926.56</v>
      </c>
      <c r="AT17" s="49">
        <f>ROUND(index!$O$37+((D17+F17+G17)*12)*index!$O$38,2)</f>
        <v>788.97</v>
      </c>
      <c r="AU17" s="35"/>
      <c r="AV17" s="48">
        <f>ROUND(index!$O$33+(AD17*12)*index!$O$34,2)</f>
        <v>930.3</v>
      </c>
      <c r="AW17" s="49">
        <f>ROUND(index!$O$37+(AD17*12)*index!$O$38,2)</f>
        <v>789.77</v>
      </c>
      <c r="AX17" s="35"/>
      <c r="AY17" s="158">
        <v>1</v>
      </c>
      <c r="AZ17" s="283">
        <f>ROUND(index!$O$41+((D17+F17+G17)*12)*index!$O$42,2)</f>
        <v>1715.53</v>
      </c>
      <c r="BA17" s="283">
        <f>ROUND(index!$O$41+(AD17*12)*index!$O$42,2)</f>
        <v>1720.06</v>
      </c>
      <c r="BB17" s="282"/>
      <c r="BC17" s="282"/>
    </row>
    <row r="18" spans="1:55" s="21" customFormat="1" ht="12" x14ac:dyDescent="0.2">
      <c r="A18" s="57">
        <v>2</v>
      </c>
      <c r="B18" s="107">
        <f t="shared" si="1"/>
        <v>13492.67</v>
      </c>
      <c r="C18" s="112">
        <f>ROUND(B18*index!$O$7,2)</f>
        <v>23030.639999999999</v>
      </c>
      <c r="D18" s="162">
        <f>ROUND((B18/12)*index!$O$7,2)</f>
        <v>1919.22</v>
      </c>
      <c r="E18" s="232">
        <f t="shared" si="2"/>
        <v>11.655200000000001</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9">
        <f>IF(A18&lt;18,0,ROUND((index!$N$25),2)*$H$7)</f>
        <v>0</v>
      </c>
      <c r="I18" s="8">
        <f t="shared" si="7"/>
        <v>0</v>
      </c>
      <c r="J18" s="107">
        <f>ROUND(index!$N$29/12,2)*$H$9</f>
        <v>0</v>
      </c>
      <c r="K18" s="112">
        <f>ROUND(index!$N$30/12,2)*$H$10</f>
        <v>0</v>
      </c>
      <c r="L18" s="162">
        <f>IF((SUM(D18:K18)-E18)&lt;index!$O$3,index!$O$3,SUM(D18:K18)-E18)</f>
        <v>1919.22</v>
      </c>
      <c r="M18" s="35"/>
      <c r="N18" s="43">
        <f t="shared" si="8"/>
        <v>3.0304000000000002</v>
      </c>
      <c r="O18" s="27">
        <f t="shared" si="9"/>
        <v>6.5269000000000004</v>
      </c>
      <c r="P18" s="27">
        <f t="shared" si="10"/>
        <v>4.0792999999999999</v>
      </c>
      <c r="Q18" s="27">
        <f t="shared" si="11"/>
        <v>5.8276000000000003</v>
      </c>
      <c r="R18" s="27">
        <f t="shared" si="12"/>
        <v>3.4965999999999999</v>
      </c>
      <c r="S18" s="44">
        <f t="shared" si="13"/>
        <v>2.331</v>
      </c>
      <c r="T18" s="35"/>
      <c r="U18" s="48">
        <f t="shared" si="14"/>
        <v>100.95</v>
      </c>
      <c r="V18" s="22">
        <f t="shared" si="15"/>
        <v>201.9</v>
      </c>
      <c r="W18" s="49">
        <f t="shared" si="16"/>
        <v>302.85000000000002</v>
      </c>
      <c r="X18" s="35"/>
      <c r="Y18" s="114">
        <v>2</v>
      </c>
      <c r="Z18" s="55">
        <f t="shared" si="3"/>
        <v>1971.62</v>
      </c>
      <c r="AA18" s="119">
        <f>ROUND(Z18*index!$O$8,2)</f>
        <v>2011.05</v>
      </c>
      <c r="AB18" s="107">
        <f t="shared" si="4"/>
        <v>91.829999999999927</v>
      </c>
      <c r="AC18" s="23">
        <f t="shared" si="5"/>
        <v>16.760000000000002</v>
      </c>
      <c r="AD18" s="165">
        <f t="shared" si="6"/>
        <v>1935.98</v>
      </c>
      <c r="AE18" s="235">
        <f t="shared" si="17"/>
        <v>11.757</v>
      </c>
      <c r="AF18" s="35"/>
      <c r="AG18" s="41">
        <f t="shared" si="18"/>
        <v>3.0568</v>
      </c>
      <c r="AH18" s="26">
        <f t="shared" si="19"/>
        <v>6.5838999999999999</v>
      </c>
      <c r="AI18" s="26">
        <f t="shared" si="20"/>
        <v>4.1150000000000002</v>
      </c>
      <c r="AJ18" s="26">
        <f t="shared" si="21"/>
        <v>5.8784999999999998</v>
      </c>
      <c r="AK18" s="26">
        <f t="shared" si="22"/>
        <v>3.5270999999999999</v>
      </c>
      <c r="AL18" s="42">
        <f t="shared" si="23"/>
        <v>2.3513999999999999</v>
      </c>
      <c r="AM18" s="35"/>
      <c r="AN18" s="48">
        <f t="shared" si="24"/>
        <v>101.83</v>
      </c>
      <c r="AO18" s="22">
        <f t="shared" si="25"/>
        <v>203.67</v>
      </c>
      <c r="AP18" s="49">
        <f t="shared" si="26"/>
        <v>305.5</v>
      </c>
      <c r="AQ18" s="111"/>
      <c r="AR18" s="158">
        <v>2</v>
      </c>
      <c r="AS18" s="22">
        <f>ROUND(index!$O$33+((D18+F18+G18)*12)*index!$O$34,2)</f>
        <v>929.57</v>
      </c>
      <c r="AT18" s="49">
        <f>ROUND(index!$O$37+((D18+F18+G18)*12)*index!$O$38,2)</f>
        <v>789.61</v>
      </c>
      <c r="AU18" s="35"/>
      <c r="AV18" s="48">
        <f>ROUND(index!$O$33+(AD18*12)*index!$O$34,2)</f>
        <v>934.59</v>
      </c>
      <c r="AW18" s="49">
        <f>ROUND(index!$O$37+(AD18*12)*index!$O$38,2)</f>
        <v>790.68</v>
      </c>
      <c r="AX18" s="35"/>
      <c r="AY18" s="158">
        <v>2</v>
      </c>
      <c r="AZ18" s="283">
        <f>ROUND(index!$O$41+((D18+F18+G18)*12)*index!$O$42,2)</f>
        <v>1719.18</v>
      </c>
      <c r="BA18" s="283">
        <f>ROUND(index!$O$41+(AD18*12)*index!$O$42,2)</f>
        <v>1725.27</v>
      </c>
      <c r="BB18" s="282"/>
      <c r="BC18" s="282"/>
    </row>
    <row r="19" spans="1:55" s="21" customFormat="1" ht="12" x14ac:dyDescent="0.2">
      <c r="A19" s="57">
        <v>3</v>
      </c>
      <c r="B19" s="107">
        <f t="shared" si="1"/>
        <v>13563.17</v>
      </c>
      <c r="C19" s="112">
        <f>ROUND(B19*index!$O$7,2)</f>
        <v>23150.97</v>
      </c>
      <c r="D19" s="162">
        <f>ROUND((B19/12)*index!$O$7,2)</f>
        <v>1929.25</v>
      </c>
      <c r="E19" s="232">
        <f t="shared" si="2"/>
        <v>11.716100000000001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9">
        <f>IF(A19&lt;18,0,ROUND((index!$N$25),2)*$H$7)</f>
        <v>0</v>
      </c>
      <c r="I19" s="8">
        <f t="shared" si="7"/>
        <v>0</v>
      </c>
      <c r="J19" s="107">
        <f>ROUND(index!$N$29/12,2)*$H$9</f>
        <v>0</v>
      </c>
      <c r="K19" s="112">
        <f>ROUND(index!$N$30/12,2)*$H$10</f>
        <v>0</v>
      </c>
      <c r="L19" s="162">
        <f>IF((SUM(D19:K19)-E19)&lt;index!$O$3,index!$O$3,SUM(D19:K19)-E19)</f>
        <v>1929.25</v>
      </c>
      <c r="M19" s="35"/>
      <c r="N19" s="43">
        <f t="shared" si="8"/>
        <v>3.0461999999999998</v>
      </c>
      <c r="O19" s="27">
        <f t="shared" si="9"/>
        <v>6.5609999999999999</v>
      </c>
      <c r="P19" s="27">
        <f t="shared" si="10"/>
        <v>4.1006</v>
      </c>
      <c r="Q19" s="27">
        <f t="shared" si="11"/>
        <v>5.8581000000000003</v>
      </c>
      <c r="R19" s="27">
        <f t="shared" si="12"/>
        <v>3.5148000000000001</v>
      </c>
      <c r="S19" s="44">
        <f t="shared" si="13"/>
        <v>2.3431999999999999</v>
      </c>
      <c r="T19" s="35"/>
      <c r="U19" s="48">
        <f t="shared" si="14"/>
        <v>101.48</v>
      </c>
      <c r="V19" s="22">
        <f t="shared" si="15"/>
        <v>202.96</v>
      </c>
      <c r="W19" s="49">
        <f t="shared" si="16"/>
        <v>304.44</v>
      </c>
      <c r="X19" s="35"/>
      <c r="Y19" s="114">
        <v>3</v>
      </c>
      <c r="Z19" s="55">
        <f t="shared" si="3"/>
        <v>2002.57</v>
      </c>
      <c r="AA19" s="119">
        <f>ROUND(Z19*index!$O$8,2)</f>
        <v>2042.62</v>
      </c>
      <c r="AB19" s="107">
        <f t="shared" si="4"/>
        <v>113.36999999999989</v>
      </c>
      <c r="AC19" s="23">
        <f t="shared" si="5"/>
        <v>20.69</v>
      </c>
      <c r="AD19" s="165">
        <f t="shared" si="6"/>
        <v>1949.94</v>
      </c>
      <c r="AE19" s="235">
        <f t="shared" si="17"/>
        <v>11.841699999999999</v>
      </c>
      <c r="AF19" s="35"/>
      <c r="AG19" s="41">
        <f t="shared" si="18"/>
        <v>3.0788000000000002</v>
      </c>
      <c r="AH19" s="26">
        <f t="shared" si="19"/>
        <v>6.6314000000000002</v>
      </c>
      <c r="AI19" s="26">
        <f t="shared" si="20"/>
        <v>4.1445999999999996</v>
      </c>
      <c r="AJ19" s="26">
        <f t="shared" si="21"/>
        <v>5.9208999999999996</v>
      </c>
      <c r="AK19" s="26">
        <f t="shared" si="22"/>
        <v>3.5525000000000002</v>
      </c>
      <c r="AL19" s="42">
        <f t="shared" si="23"/>
        <v>2.3683000000000001</v>
      </c>
      <c r="AM19" s="35"/>
      <c r="AN19" s="48">
        <f t="shared" si="24"/>
        <v>102.57</v>
      </c>
      <c r="AO19" s="22">
        <f t="shared" si="25"/>
        <v>205.13</v>
      </c>
      <c r="AP19" s="49">
        <f t="shared" si="26"/>
        <v>307.7</v>
      </c>
      <c r="AQ19" s="111"/>
      <c r="AR19" s="158">
        <v>3</v>
      </c>
      <c r="AS19" s="22">
        <f>ROUND(index!$O$33+((D19+F19+G19)*12)*index!$O$34,2)</f>
        <v>932.58</v>
      </c>
      <c r="AT19" s="49">
        <f>ROUND(index!$O$37+((D19+F19+G19)*12)*index!$O$38,2)</f>
        <v>790.25</v>
      </c>
      <c r="AU19" s="35"/>
      <c r="AV19" s="48">
        <f>ROUND(index!$O$33+(AD19*12)*index!$O$34,2)</f>
        <v>938.78</v>
      </c>
      <c r="AW19" s="49">
        <f>ROUND(index!$O$37+(AD19*12)*index!$O$38,2)</f>
        <v>791.57</v>
      </c>
      <c r="AX19" s="35"/>
      <c r="AY19" s="158">
        <v>3</v>
      </c>
      <c r="AZ19" s="283">
        <f>ROUND(index!$O$41+((D19+F19+G19)*12)*index!$O$42,2)</f>
        <v>1722.83</v>
      </c>
      <c r="BA19" s="283">
        <f>ROUND(index!$O$41+(AD19*12)*index!$O$42,2)</f>
        <v>1730.35</v>
      </c>
      <c r="BB19" s="282"/>
      <c r="BC19" s="282"/>
    </row>
    <row r="20" spans="1:55" s="21" customFormat="1" ht="12" x14ac:dyDescent="0.2">
      <c r="A20" s="57">
        <v>4</v>
      </c>
      <c r="B20" s="107">
        <f t="shared" si="1"/>
        <v>13633.67</v>
      </c>
      <c r="C20" s="112">
        <f>ROUND(B20*index!$O$7,2)</f>
        <v>23271.31</v>
      </c>
      <c r="D20" s="162">
        <f>ROUND((B20/12)*index!$O$7,2)</f>
        <v>1939.28</v>
      </c>
      <c r="E20" s="232">
        <f t="shared" si="2"/>
        <v>11.776999999999999</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9">
        <f>IF(A20&lt;18,0,ROUND((index!$N$25),2)*$H$7)</f>
        <v>0</v>
      </c>
      <c r="I20" s="8">
        <f t="shared" si="7"/>
        <v>0</v>
      </c>
      <c r="J20" s="107">
        <f>ROUND(index!$N$29/12,2)*$H$9</f>
        <v>0</v>
      </c>
      <c r="K20" s="112">
        <f>ROUND(index!$N$30/12,2)*$H$10</f>
        <v>0</v>
      </c>
      <c r="L20" s="162">
        <f>IF((SUM(D20:K20)-E20)&lt;index!$O$3,index!$O$3,SUM(D20:K20)-E20)</f>
        <v>1939.28</v>
      </c>
      <c r="M20" s="35"/>
      <c r="N20" s="43">
        <f t="shared" si="8"/>
        <v>3.0619999999999998</v>
      </c>
      <c r="O20" s="27">
        <f t="shared" si="9"/>
        <v>6.5951000000000004</v>
      </c>
      <c r="P20" s="27">
        <f t="shared" si="10"/>
        <v>4.1219999999999999</v>
      </c>
      <c r="Q20" s="27">
        <f t="shared" si="11"/>
        <v>5.8884999999999996</v>
      </c>
      <c r="R20" s="27">
        <f t="shared" si="12"/>
        <v>3.5331000000000001</v>
      </c>
      <c r="S20" s="44">
        <f t="shared" si="13"/>
        <v>2.3553999999999999</v>
      </c>
      <c r="T20" s="35"/>
      <c r="U20" s="48">
        <f t="shared" si="14"/>
        <v>102.01</v>
      </c>
      <c r="V20" s="22">
        <f t="shared" si="15"/>
        <v>204.01</v>
      </c>
      <c r="W20" s="49">
        <f t="shared" si="16"/>
        <v>306.02</v>
      </c>
      <c r="X20" s="35"/>
      <c r="Y20" s="114">
        <v>4</v>
      </c>
      <c r="Z20" s="55">
        <f t="shared" si="3"/>
        <v>2031.65</v>
      </c>
      <c r="AA20" s="119">
        <f>ROUND(Z20*index!$O$8,2)</f>
        <v>2072.2800000000002</v>
      </c>
      <c r="AB20" s="107">
        <f t="shared" si="4"/>
        <v>133.00000000000023</v>
      </c>
      <c r="AC20" s="23">
        <f t="shared" si="5"/>
        <v>24.27</v>
      </c>
      <c r="AD20" s="165">
        <f t="shared" si="6"/>
        <v>1963.55</v>
      </c>
      <c r="AE20" s="235">
        <f t="shared" si="17"/>
        <v>11.9244</v>
      </c>
      <c r="AF20" s="35"/>
      <c r="AG20" s="41">
        <f t="shared" si="18"/>
        <v>3.1002999999999998</v>
      </c>
      <c r="AH20" s="26">
        <f t="shared" si="19"/>
        <v>6.6776999999999997</v>
      </c>
      <c r="AI20" s="26">
        <f t="shared" si="20"/>
        <v>4.1734999999999998</v>
      </c>
      <c r="AJ20" s="26">
        <f t="shared" si="21"/>
        <v>5.9622000000000002</v>
      </c>
      <c r="AK20" s="26">
        <f t="shared" si="22"/>
        <v>3.5773000000000001</v>
      </c>
      <c r="AL20" s="42">
        <f t="shared" si="23"/>
        <v>2.3849</v>
      </c>
      <c r="AM20" s="35"/>
      <c r="AN20" s="48">
        <f t="shared" si="24"/>
        <v>103.28</v>
      </c>
      <c r="AO20" s="22">
        <f t="shared" si="25"/>
        <v>206.57</v>
      </c>
      <c r="AP20" s="49">
        <f t="shared" si="26"/>
        <v>309.85000000000002</v>
      </c>
      <c r="AQ20" s="111"/>
      <c r="AR20" s="158">
        <v>4</v>
      </c>
      <c r="AS20" s="22">
        <f>ROUND(index!$O$33+((D20+F20+G20)*12)*index!$O$34,2)</f>
        <v>935.58</v>
      </c>
      <c r="AT20" s="49">
        <f>ROUND(index!$O$37+((D20+F20+G20)*12)*index!$O$38,2)</f>
        <v>790.89</v>
      </c>
      <c r="AU20" s="35"/>
      <c r="AV20" s="48">
        <f>ROUND(index!$O$33+(AD20*12)*index!$O$34,2)</f>
        <v>942.87</v>
      </c>
      <c r="AW20" s="49">
        <f>ROUND(index!$O$37+(AD20*12)*index!$O$38,2)</f>
        <v>792.43</v>
      </c>
      <c r="AX20" s="35"/>
      <c r="AY20" s="158">
        <v>4</v>
      </c>
      <c r="AZ20" s="283">
        <f>ROUND(index!$O$41+((D20+F20+G20)*12)*index!$O$42,2)</f>
        <v>1726.47</v>
      </c>
      <c r="BA20" s="283">
        <f>ROUND(index!$O$41+(AD20*12)*index!$O$42,2)</f>
        <v>1735.3</v>
      </c>
      <c r="BB20" s="282"/>
      <c r="BC20" s="282"/>
    </row>
    <row r="21" spans="1:55" s="21" customFormat="1" ht="12" x14ac:dyDescent="0.2">
      <c r="A21" s="57">
        <v>5</v>
      </c>
      <c r="B21" s="107">
        <f t="shared" si="1"/>
        <v>13704.17</v>
      </c>
      <c r="C21" s="112">
        <f>ROUND(B21*index!$O$7,2)</f>
        <v>23391.65</v>
      </c>
      <c r="D21" s="162">
        <f>ROUND((B21/12)*index!$O$7,2)</f>
        <v>1949.3</v>
      </c>
      <c r="E21" s="232">
        <f t="shared" si="2"/>
        <v>11.837899999999999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9">
        <f>IF(A21&lt;18,0,ROUND((index!$N$25),2)*$H$7)</f>
        <v>0</v>
      </c>
      <c r="I21" s="8">
        <f t="shared" si="7"/>
        <v>0</v>
      </c>
      <c r="J21" s="107">
        <f>ROUND(index!$N$29/12,2)*$H$9</f>
        <v>0</v>
      </c>
      <c r="K21" s="112">
        <f>ROUND(index!$N$30/12,2)*$H$10</f>
        <v>0</v>
      </c>
      <c r="L21" s="162">
        <f>IF((SUM(D21:K21)-E21)&lt;index!$O$3,index!$O$3,SUM(D21:K21)-E21)</f>
        <v>1949.3</v>
      </c>
      <c r="M21" s="35"/>
      <c r="N21" s="43">
        <f t="shared" si="8"/>
        <v>3.0779000000000001</v>
      </c>
      <c r="O21" s="27">
        <f t="shared" si="9"/>
        <v>6.6292</v>
      </c>
      <c r="P21" s="27">
        <f t="shared" si="10"/>
        <v>4.1433</v>
      </c>
      <c r="Q21" s="27">
        <f t="shared" si="11"/>
        <v>5.9189999999999996</v>
      </c>
      <c r="R21" s="27">
        <f t="shared" si="12"/>
        <v>3.5514000000000001</v>
      </c>
      <c r="S21" s="44">
        <f t="shared" si="13"/>
        <v>2.3675999999999999</v>
      </c>
      <c r="T21" s="35"/>
      <c r="U21" s="48">
        <f t="shared" si="14"/>
        <v>102.53</v>
      </c>
      <c r="V21" s="22">
        <f t="shared" si="15"/>
        <v>205.07</v>
      </c>
      <c r="W21" s="49">
        <f t="shared" si="16"/>
        <v>307.60000000000002</v>
      </c>
      <c r="X21" s="35"/>
      <c r="Y21" s="114">
        <v>5</v>
      </c>
      <c r="Z21" s="55">
        <f t="shared" si="3"/>
        <v>2058.94</v>
      </c>
      <c r="AA21" s="119">
        <f>ROUND(Z21*index!$O$8,2)</f>
        <v>2100.12</v>
      </c>
      <c r="AB21" s="107">
        <f t="shared" si="4"/>
        <v>150.81999999999994</v>
      </c>
      <c r="AC21" s="23">
        <f t="shared" si="5"/>
        <v>27.52</v>
      </c>
      <c r="AD21" s="165">
        <f t="shared" si="6"/>
        <v>1976.82</v>
      </c>
      <c r="AE21" s="235">
        <f t="shared" si="17"/>
        <v>12.005000000000001</v>
      </c>
      <c r="AF21" s="35"/>
      <c r="AG21" s="41">
        <f t="shared" si="18"/>
        <v>3.1213000000000002</v>
      </c>
      <c r="AH21" s="26">
        <f t="shared" si="19"/>
        <v>6.7228000000000003</v>
      </c>
      <c r="AI21" s="26">
        <f t="shared" si="20"/>
        <v>4.2018000000000004</v>
      </c>
      <c r="AJ21" s="26">
        <f t="shared" si="21"/>
        <v>6.0025000000000004</v>
      </c>
      <c r="AK21" s="26">
        <f t="shared" si="22"/>
        <v>3.6015000000000001</v>
      </c>
      <c r="AL21" s="42">
        <f t="shared" si="23"/>
        <v>2.4009999999999998</v>
      </c>
      <c r="AM21" s="35"/>
      <c r="AN21" s="48">
        <f t="shared" si="24"/>
        <v>103.98</v>
      </c>
      <c r="AO21" s="22">
        <f t="shared" si="25"/>
        <v>207.96</v>
      </c>
      <c r="AP21" s="49">
        <f t="shared" si="26"/>
        <v>311.94</v>
      </c>
      <c r="AQ21" s="111"/>
      <c r="AR21" s="158">
        <v>5</v>
      </c>
      <c r="AS21" s="22">
        <f>ROUND(index!$O$33+((D21+F21+G21)*12)*index!$O$34,2)</f>
        <v>938.59</v>
      </c>
      <c r="AT21" s="49">
        <f>ROUND(index!$O$37+((D21+F21+G21)*12)*index!$O$38,2)</f>
        <v>791.53</v>
      </c>
      <c r="AU21" s="35"/>
      <c r="AV21" s="48">
        <f>ROUND(index!$O$33+(AD21*12)*index!$O$34,2)</f>
        <v>946.85</v>
      </c>
      <c r="AW21" s="49">
        <f>ROUND(index!$O$37+(AD21*12)*index!$O$38,2)</f>
        <v>793.28</v>
      </c>
      <c r="AX21" s="35"/>
      <c r="AY21" s="158">
        <v>5</v>
      </c>
      <c r="AZ21" s="283">
        <f>ROUND(index!$O$41+((D21+F21+G21)*12)*index!$O$42,2)</f>
        <v>1730.12</v>
      </c>
      <c r="BA21" s="283">
        <f>ROUND(index!$O$41+(AD21*12)*index!$O$42,2)</f>
        <v>1740.12</v>
      </c>
      <c r="BB21" s="282"/>
      <c r="BC21" s="282"/>
    </row>
    <row r="22" spans="1:55" s="21" customFormat="1" ht="12" x14ac:dyDescent="0.2">
      <c r="A22" s="57">
        <v>6</v>
      </c>
      <c r="B22" s="107">
        <f t="shared" si="1"/>
        <v>13774.65</v>
      </c>
      <c r="C22" s="112">
        <f>ROUND(B22*index!$O$7,2)</f>
        <v>23511.95</v>
      </c>
      <c r="D22" s="162">
        <f>ROUND((B22/12)*index!$O$7,2)</f>
        <v>1959.33</v>
      </c>
      <c r="E22" s="232">
        <f t="shared" si="2"/>
        <v>11.8988</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9">
        <f>IF(A22&lt;18,0,ROUND((index!$N$25),2)*$H$7)</f>
        <v>0</v>
      </c>
      <c r="I22" s="8">
        <f t="shared" si="7"/>
        <v>0</v>
      </c>
      <c r="J22" s="107">
        <f>ROUND(index!$N$29/12,2)*$H$9</f>
        <v>0</v>
      </c>
      <c r="K22" s="112">
        <f>ROUND(index!$N$30/12,2)*$H$10</f>
        <v>0</v>
      </c>
      <c r="L22" s="162">
        <f>IF((SUM(D22:K22)-E22)&lt;index!$O$3,index!$O$3,SUM(D22:K22)-E22)</f>
        <v>1959.33</v>
      </c>
      <c r="M22" s="35"/>
      <c r="N22" s="43">
        <f t="shared" si="8"/>
        <v>3.0937000000000001</v>
      </c>
      <c r="O22" s="27">
        <f t="shared" si="9"/>
        <v>6.6632999999999996</v>
      </c>
      <c r="P22" s="27">
        <f t="shared" si="10"/>
        <v>4.1646000000000001</v>
      </c>
      <c r="Q22" s="27">
        <f t="shared" si="11"/>
        <v>5.9493999999999998</v>
      </c>
      <c r="R22" s="27">
        <f t="shared" si="12"/>
        <v>3.5695999999999999</v>
      </c>
      <c r="S22" s="44">
        <f t="shared" si="13"/>
        <v>2.3797999999999999</v>
      </c>
      <c r="T22" s="35"/>
      <c r="U22" s="48">
        <f t="shared" si="14"/>
        <v>103.06</v>
      </c>
      <c r="V22" s="22">
        <f t="shared" si="15"/>
        <v>206.12</v>
      </c>
      <c r="W22" s="49">
        <f t="shared" si="16"/>
        <v>309.18</v>
      </c>
      <c r="X22" s="35"/>
      <c r="Y22" s="114">
        <v>6</v>
      </c>
      <c r="Z22" s="55">
        <f t="shared" si="3"/>
        <v>2084.52</v>
      </c>
      <c r="AA22" s="119">
        <f>ROUND(Z22*index!$O$8,2)</f>
        <v>2126.21</v>
      </c>
      <c r="AB22" s="107">
        <f t="shared" si="4"/>
        <v>166.88000000000011</v>
      </c>
      <c r="AC22" s="23">
        <f t="shared" si="5"/>
        <v>30.46</v>
      </c>
      <c r="AD22" s="165">
        <f t="shared" si="6"/>
        <v>1989.79</v>
      </c>
      <c r="AE22" s="235">
        <f t="shared" si="17"/>
        <v>12.0837</v>
      </c>
      <c r="AF22" s="35"/>
      <c r="AG22" s="41">
        <f t="shared" si="18"/>
        <v>3.1417999999999999</v>
      </c>
      <c r="AH22" s="26">
        <f t="shared" si="19"/>
        <v>6.7668999999999997</v>
      </c>
      <c r="AI22" s="26">
        <f t="shared" si="20"/>
        <v>4.2293000000000003</v>
      </c>
      <c r="AJ22" s="26">
        <f t="shared" si="21"/>
        <v>6.0419</v>
      </c>
      <c r="AK22" s="26">
        <f t="shared" si="22"/>
        <v>3.6251000000000002</v>
      </c>
      <c r="AL22" s="42">
        <f t="shared" si="23"/>
        <v>2.4167000000000001</v>
      </c>
      <c r="AM22" s="35"/>
      <c r="AN22" s="48">
        <f t="shared" si="24"/>
        <v>104.66</v>
      </c>
      <c r="AO22" s="22">
        <f t="shared" si="25"/>
        <v>209.33</v>
      </c>
      <c r="AP22" s="49">
        <f t="shared" si="26"/>
        <v>313.99</v>
      </c>
      <c r="AQ22" s="111"/>
      <c r="AR22" s="158">
        <v>6</v>
      </c>
      <c r="AS22" s="22">
        <f>ROUND(index!$O$33+((D22+F22+G22)*12)*index!$O$34,2)</f>
        <v>941.6</v>
      </c>
      <c r="AT22" s="49">
        <f>ROUND(index!$O$37+((D22+F22+G22)*12)*index!$O$38,2)</f>
        <v>792.16</v>
      </c>
      <c r="AU22" s="35"/>
      <c r="AV22" s="48">
        <f>ROUND(index!$O$33+(AD22*12)*index!$O$34,2)</f>
        <v>950.74</v>
      </c>
      <c r="AW22" s="49">
        <f>ROUND(index!$O$37+(AD22*12)*index!$O$38,2)</f>
        <v>794.1</v>
      </c>
      <c r="AX22" s="35"/>
      <c r="AY22" s="158">
        <v>6</v>
      </c>
      <c r="AZ22" s="283">
        <f>ROUND(index!$O$41+((D22+F22+G22)*12)*index!$O$42,2)</f>
        <v>1733.76</v>
      </c>
      <c r="BA22" s="283">
        <f>ROUND(index!$O$41+(AD22*12)*index!$O$42,2)</f>
        <v>1744.84</v>
      </c>
      <c r="BB22" s="282"/>
      <c r="BC22" s="282"/>
    </row>
    <row r="23" spans="1:55" s="21" customFormat="1" ht="12" x14ac:dyDescent="0.2">
      <c r="A23" s="57">
        <v>7</v>
      </c>
      <c r="B23" s="107">
        <f t="shared" si="1"/>
        <v>13845.15</v>
      </c>
      <c r="C23" s="112">
        <f>ROUND(B23*index!$O$7,2)</f>
        <v>23632.29</v>
      </c>
      <c r="D23" s="162">
        <f>ROUND((B23/12)*index!$O$7,2)</f>
        <v>1969.36</v>
      </c>
      <c r="E23" s="232">
        <f t="shared" si="2"/>
        <v>11.9597</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9">
        <f>IF(A23&lt;18,0,ROUND((index!$N$25),2)*$H$7)</f>
        <v>0</v>
      </c>
      <c r="I23" s="8">
        <f t="shared" si="7"/>
        <v>0</v>
      </c>
      <c r="J23" s="107">
        <f>ROUND(index!$N$29/12,2)*$H$9</f>
        <v>0</v>
      </c>
      <c r="K23" s="112">
        <f>ROUND(index!$N$30/12,2)*$H$10</f>
        <v>0</v>
      </c>
      <c r="L23" s="162">
        <f>IF((SUM(D23:K23)-E23)&lt;index!$O$3,index!$O$3,SUM(D23:K23)-E23)</f>
        <v>1969.36</v>
      </c>
      <c r="M23" s="35"/>
      <c r="N23" s="43">
        <f t="shared" si="8"/>
        <v>3.1095000000000002</v>
      </c>
      <c r="O23" s="27">
        <f t="shared" si="9"/>
        <v>6.6974</v>
      </c>
      <c r="P23" s="27">
        <f t="shared" si="10"/>
        <v>4.1859000000000002</v>
      </c>
      <c r="Q23" s="27">
        <f t="shared" si="11"/>
        <v>5.9798999999999998</v>
      </c>
      <c r="R23" s="27">
        <f t="shared" si="12"/>
        <v>3.5878999999999999</v>
      </c>
      <c r="S23" s="44">
        <f t="shared" si="13"/>
        <v>2.3919000000000001</v>
      </c>
      <c r="T23" s="35"/>
      <c r="U23" s="48">
        <f t="shared" si="14"/>
        <v>103.59</v>
      </c>
      <c r="V23" s="22">
        <f t="shared" si="15"/>
        <v>207.18</v>
      </c>
      <c r="W23" s="49">
        <f t="shared" si="16"/>
        <v>310.77</v>
      </c>
      <c r="X23" s="35"/>
      <c r="Y23" s="114">
        <v>7</v>
      </c>
      <c r="Z23" s="55">
        <f t="shared" si="3"/>
        <v>2108.4699999999998</v>
      </c>
      <c r="AA23" s="119">
        <f>ROUND(Z23*index!$O$8,2)</f>
        <v>2150.64</v>
      </c>
      <c r="AB23" s="107">
        <f t="shared" si="4"/>
        <v>181.27999999999997</v>
      </c>
      <c r="AC23" s="23">
        <f t="shared" si="5"/>
        <v>33.08</v>
      </c>
      <c r="AD23" s="165">
        <f t="shared" si="6"/>
        <v>2002.4399999999998</v>
      </c>
      <c r="AE23" s="235">
        <f t="shared" si="17"/>
        <v>12.160600000000001</v>
      </c>
      <c r="AF23" s="35"/>
      <c r="AG23" s="41">
        <f t="shared" si="18"/>
        <v>3.1617999999999999</v>
      </c>
      <c r="AH23" s="26">
        <f t="shared" si="19"/>
        <v>6.8098999999999998</v>
      </c>
      <c r="AI23" s="26">
        <f t="shared" si="20"/>
        <v>4.2561999999999998</v>
      </c>
      <c r="AJ23" s="26">
        <f t="shared" si="21"/>
        <v>6.0803000000000003</v>
      </c>
      <c r="AK23" s="26">
        <f t="shared" si="22"/>
        <v>3.6482000000000001</v>
      </c>
      <c r="AL23" s="42">
        <f t="shared" si="23"/>
        <v>2.4321000000000002</v>
      </c>
      <c r="AM23" s="35"/>
      <c r="AN23" s="48">
        <f t="shared" si="24"/>
        <v>105.33</v>
      </c>
      <c r="AO23" s="22">
        <f t="shared" si="25"/>
        <v>210.66</v>
      </c>
      <c r="AP23" s="49">
        <f t="shared" si="26"/>
        <v>315.99</v>
      </c>
      <c r="AQ23" s="111"/>
      <c r="AR23" s="158">
        <v>7</v>
      </c>
      <c r="AS23" s="22">
        <f>ROUND(index!$O$33+((D23+F23+G23)*12)*index!$O$34,2)</f>
        <v>944.61</v>
      </c>
      <c r="AT23" s="49">
        <f>ROUND(index!$O$37+((D23+F23+G23)*12)*index!$O$38,2)</f>
        <v>792.8</v>
      </c>
      <c r="AU23" s="35"/>
      <c r="AV23" s="48">
        <f>ROUND(index!$O$33+(AD23*12)*index!$O$34,2)</f>
        <v>954.53</v>
      </c>
      <c r="AW23" s="49">
        <f>ROUND(index!$O$37+(AD23*12)*index!$O$38,2)</f>
        <v>794.91</v>
      </c>
      <c r="AX23" s="35"/>
      <c r="AY23" s="158">
        <v>7</v>
      </c>
      <c r="AZ23" s="283">
        <f>ROUND(index!$O$41+((D23+F23+G23)*12)*index!$O$42,2)</f>
        <v>1737.41</v>
      </c>
      <c r="BA23" s="283">
        <f>ROUND(index!$O$41+(AD23*12)*index!$O$42,2)</f>
        <v>1749.44</v>
      </c>
      <c r="BB23" s="282"/>
      <c r="BC23" s="282"/>
    </row>
    <row r="24" spans="1:55" s="21" customFormat="1" ht="12" x14ac:dyDescent="0.2">
      <c r="A24" s="57">
        <v>8</v>
      </c>
      <c r="B24" s="107">
        <f t="shared" si="1"/>
        <v>13915.65</v>
      </c>
      <c r="C24" s="112">
        <f>ROUND(B24*index!$O$7,2)</f>
        <v>23752.62</v>
      </c>
      <c r="D24" s="162">
        <f>ROUND((B24/12)*index!$O$7,2)</f>
        <v>1979.39</v>
      </c>
      <c r="E24" s="232">
        <f t="shared" si="2"/>
        <v>12.0206</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9">
        <f>IF(A24&lt;18,0,ROUND((index!$N$25),2)*$H$7)</f>
        <v>0</v>
      </c>
      <c r="I24" s="8">
        <f t="shared" si="7"/>
        <v>0</v>
      </c>
      <c r="J24" s="107">
        <f>ROUND(index!$N$29/12,2)*$H$9</f>
        <v>0</v>
      </c>
      <c r="K24" s="112">
        <f>ROUND(index!$N$30/12,2)*$H$10</f>
        <v>0</v>
      </c>
      <c r="L24" s="162">
        <f>IF((SUM(D24:K24)-E24)&lt;index!$O$3,index!$O$3,SUM(D24:K24)-E24)</f>
        <v>1979.39</v>
      </c>
      <c r="M24" s="35"/>
      <c r="N24" s="43">
        <f t="shared" si="8"/>
        <v>3.1254</v>
      </c>
      <c r="O24" s="27">
        <f t="shared" si="9"/>
        <v>6.7314999999999996</v>
      </c>
      <c r="P24" s="27">
        <f t="shared" si="10"/>
        <v>4.2072000000000003</v>
      </c>
      <c r="Q24" s="27">
        <f t="shared" si="11"/>
        <v>6.0103</v>
      </c>
      <c r="R24" s="27">
        <f t="shared" si="12"/>
        <v>3.6061999999999999</v>
      </c>
      <c r="S24" s="44">
        <f t="shared" si="13"/>
        <v>2.4041000000000001</v>
      </c>
      <c r="T24" s="35"/>
      <c r="U24" s="48">
        <f t="shared" si="14"/>
        <v>104.12</v>
      </c>
      <c r="V24" s="22">
        <f t="shared" si="15"/>
        <v>208.23</v>
      </c>
      <c r="W24" s="49">
        <f t="shared" si="16"/>
        <v>312.35000000000002</v>
      </c>
      <c r="X24" s="35"/>
      <c r="Y24" s="114">
        <v>8</v>
      </c>
      <c r="Z24" s="55">
        <f t="shared" si="3"/>
        <v>2130.88</v>
      </c>
      <c r="AA24" s="119">
        <f>ROUND(Z24*index!$O$8,2)</f>
        <v>2173.5</v>
      </c>
      <c r="AB24" s="107">
        <f t="shared" si="4"/>
        <v>194.1099999999999</v>
      </c>
      <c r="AC24" s="23">
        <f t="shared" si="5"/>
        <v>35.43</v>
      </c>
      <c r="AD24" s="165">
        <f t="shared" si="6"/>
        <v>2014.8200000000002</v>
      </c>
      <c r="AE24" s="235">
        <f t="shared" si="17"/>
        <v>12.2357</v>
      </c>
      <c r="AF24" s="35"/>
      <c r="AG24" s="41">
        <f t="shared" si="18"/>
        <v>3.1812999999999998</v>
      </c>
      <c r="AH24" s="26">
        <f t="shared" si="19"/>
        <v>6.8520000000000003</v>
      </c>
      <c r="AI24" s="26">
        <f t="shared" si="20"/>
        <v>4.2824999999999998</v>
      </c>
      <c r="AJ24" s="26">
        <f t="shared" si="21"/>
        <v>6.1178999999999997</v>
      </c>
      <c r="AK24" s="26">
        <f t="shared" si="22"/>
        <v>3.6707000000000001</v>
      </c>
      <c r="AL24" s="42">
        <f t="shared" si="23"/>
        <v>2.4470999999999998</v>
      </c>
      <c r="AM24" s="35"/>
      <c r="AN24" s="48">
        <f t="shared" si="24"/>
        <v>105.98</v>
      </c>
      <c r="AO24" s="22">
        <f t="shared" si="25"/>
        <v>211.96</v>
      </c>
      <c r="AP24" s="49">
        <f t="shared" si="26"/>
        <v>317.94</v>
      </c>
      <c r="AQ24" s="111"/>
      <c r="AR24" s="158">
        <v>8</v>
      </c>
      <c r="AS24" s="22">
        <f>ROUND(index!$O$33+((D24+F24+G24)*12)*index!$O$34,2)</f>
        <v>947.62</v>
      </c>
      <c r="AT24" s="49">
        <f>ROUND(index!$O$37+((D24+F24+G24)*12)*index!$O$38,2)</f>
        <v>793.44</v>
      </c>
      <c r="AU24" s="35"/>
      <c r="AV24" s="48">
        <f>ROUND(index!$O$33+(AD24*12)*index!$O$34,2)</f>
        <v>958.25</v>
      </c>
      <c r="AW24" s="49">
        <f>ROUND(index!$O$37+(AD24*12)*index!$O$38,2)</f>
        <v>795.69</v>
      </c>
      <c r="AX24" s="35"/>
      <c r="AY24" s="158">
        <v>8</v>
      </c>
      <c r="AZ24" s="283">
        <f>ROUND(index!$O$41+((D24+F24+G24)*12)*index!$O$42,2)</f>
        <v>1741.06</v>
      </c>
      <c r="BA24" s="283">
        <f>ROUND(index!$O$41+(AD24*12)*index!$O$42,2)</f>
        <v>1753.94</v>
      </c>
      <c r="BB24" s="282"/>
      <c r="BC24" s="282"/>
    </row>
    <row r="25" spans="1:55" s="21" customFormat="1" ht="12" x14ac:dyDescent="0.2">
      <c r="A25" s="57">
        <v>9</v>
      </c>
      <c r="B25" s="107">
        <f t="shared" si="1"/>
        <v>13986.18</v>
      </c>
      <c r="C25" s="112">
        <f>ROUND(B25*index!$O$7,2)</f>
        <v>23873.01</v>
      </c>
      <c r="D25" s="162">
        <f>ROUND((B25/12)*index!$O$7,2)</f>
        <v>1989.42</v>
      </c>
      <c r="E25" s="232">
        <f t="shared" si="2"/>
        <v>12.0815</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9">
        <f>IF(A25&lt;18,0,ROUND((index!$N$25),2)*$H$7)</f>
        <v>0</v>
      </c>
      <c r="I25" s="8">
        <f>+ROUND((D25)*0.08,2)*$H$8</f>
        <v>0</v>
      </c>
      <c r="J25" s="107">
        <f>ROUND(index!$N$29/12,2)*$H$9</f>
        <v>0</v>
      </c>
      <c r="K25" s="112">
        <f>ROUND(index!$N$30/12,2)*$H$10</f>
        <v>0</v>
      </c>
      <c r="L25" s="162">
        <f>IF((SUM(D25:K25)-E25)&lt;index!$O$3,index!$O$3,SUM(D25:K25)-E25)</f>
        <v>1989.42</v>
      </c>
      <c r="M25" s="35"/>
      <c r="N25" s="43">
        <f t="shared" si="8"/>
        <v>3.1412</v>
      </c>
      <c r="O25" s="27">
        <f t="shared" si="9"/>
        <v>6.7656000000000001</v>
      </c>
      <c r="P25" s="27">
        <f t="shared" si="10"/>
        <v>4.2285000000000004</v>
      </c>
      <c r="Q25" s="27">
        <f t="shared" si="11"/>
        <v>6.0407999999999999</v>
      </c>
      <c r="R25" s="27">
        <f t="shared" si="12"/>
        <v>3.6244999999999998</v>
      </c>
      <c r="S25" s="44">
        <f t="shared" si="13"/>
        <v>2.4163000000000001</v>
      </c>
      <c r="T25" s="35"/>
      <c r="U25" s="48">
        <f t="shared" si="14"/>
        <v>104.64</v>
      </c>
      <c r="V25" s="22">
        <f t="shared" si="15"/>
        <v>209.29</v>
      </c>
      <c r="W25" s="49">
        <f t="shared" si="16"/>
        <v>313.93</v>
      </c>
      <c r="X25" s="35"/>
      <c r="Y25" s="114">
        <v>9</v>
      </c>
      <c r="Z25" s="55">
        <f t="shared" si="3"/>
        <v>2151.83</v>
      </c>
      <c r="AA25" s="119">
        <f>ROUND(Z25*index!$O$8,2)</f>
        <v>2194.87</v>
      </c>
      <c r="AB25" s="107">
        <f t="shared" si="4"/>
        <v>205.44999999999982</v>
      </c>
      <c r="AC25" s="23">
        <f t="shared" si="5"/>
        <v>37.49</v>
      </c>
      <c r="AD25" s="165">
        <f t="shared" si="6"/>
        <v>2026.91</v>
      </c>
      <c r="AE25" s="235">
        <f t="shared" si="17"/>
        <v>12.309200000000001</v>
      </c>
      <c r="AF25" s="35"/>
      <c r="AG25" s="41">
        <f t="shared" si="18"/>
        <v>3.2004000000000001</v>
      </c>
      <c r="AH25" s="26">
        <f t="shared" si="19"/>
        <v>6.8932000000000002</v>
      </c>
      <c r="AI25" s="26">
        <f t="shared" si="20"/>
        <v>4.3082000000000003</v>
      </c>
      <c r="AJ25" s="26">
        <f t="shared" si="21"/>
        <v>6.1546000000000003</v>
      </c>
      <c r="AK25" s="26">
        <f t="shared" si="22"/>
        <v>3.6928000000000001</v>
      </c>
      <c r="AL25" s="42">
        <f t="shared" si="23"/>
        <v>2.4618000000000002</v>
      </c>
      <c r="AM25" s="35"/>
      <c r="AN25" s="48">
        <f t="shared" si="24"/>
        <v>106.62</v>
      </c>
      <c r="AO25" s="22">
        <f t="shared" si="25"/>
        <v>213.23</v>
      </c>
      <c r="AP25" s="49">
        <f t="shared" si="26"/>
        <v>319.85000000000002</v>
      </c>
      <c r="AQ25" s="111"/>
      <c r="AR25" s="158">
        <v>9</v>
      </c>
      <c r="AS25" s="22">
        <f>ROUND(index!$O$33+((D25+F25+G25)*12)*index!$O$34,2)</f>
        <v>950.63</v>
      </c>
      <c r="AT25" s="49">
        <f>ROUND(index!$O$37+((D25+F25+G25)*12)*index!$O$38,2)</f>
        <v>794.08</v>
      </c>
      <c r="AU25" s="35"/>
      <c r="AV25" s="48">
        <f>ROUND(index!$O$33+(AD25*12)*index!$O$34,2)</f>
        <v>961.87</v>
      </c>
      <c r="AW25" s="49">
        <f>ROUND(index!$O$37+(AD25*12)*index!$O$38,2)</f>
        <v>796.46</v>
      </c>
      <c r="AX25" s="35"/>
      <c r="AY25" s="158">
        <v>9</v>
      </c>
      <c r="AZ25" s="283">
        <f>ROUND(index!$O$41+((D25+F25+G25)*12)*index!$O$42,2)</f>
        <v>1744.7</v>
      </c>
      <c r="BA25" s="283">
        <f>ROUND(index!$O$41+(AD25*12)*index!$O$42,2)</f>
        <v>1758.33</v>
      </c>
      <c r="BB25" s="282"/>
      <c r="BC25" s="282"/>
    </row>
    <row r="26" spans="1:55" s="21" customFormat="1" ht="12" x14ac:dyDescent="0.2">
      <c r="A26" s="57">
        <v>10</v>
      </c>
      <c r="B26" s="107">
        <f t="shared" si="1"/>
        <v>14420.29</v>
      </c>
      <c r="C26" s="112">
        <f>ROUND(B26*index!$O$7,2)</f>
        <v>24613.99</v>
      </c>
      <c r="D26" s="162">
        <f>ROUND((B26/12)*index!$O$7,2)</f>
        <v>2051.17</v>
      </c>
      <c r="E26" s="232">
        <f t="shared" si="2"/>
        <v>12.4565</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9">
        <f>IF(A26&lt;18,0,ROUND((index!$N$25),2)*$H$7)</f>
        <v>0</v>
      </c>
      <c r="I26" s="8">
        <f t="shared" ref="I26:I33" si="27">+ROUND((D26)*0.08,2)*$H$8</f>
        <v>0</v>
      </c>
      <c r="J26" s="107">
        <f>ROUND(index!$N$29/12,2)*$H$9</f>
        <v>0</v>
      </c>
      <c r="K26" s="112">
        <f>ROUND(index!$N$30/12,2)*$H$10</f>
        <v>0</v>
      </c>
      <c r="L26" s="162">
        <f>IF((SUM(D26:K26)-E26)&lt;index!$O$3,index!$O$3,SUM(D26:K26)-E26)</f>
        <v>2051.17</v>
      </c>
      <c r="M26" s="35"/>
      <c r="N26" s="43">
        <f t="shared" si="8"/>
        <v>3.2387000000000001</v>
      </c>
      <c r="O26" s="27">
        <f t="shared" si="9"/>
        <v>6.9756</v>
      </c>
      <c r="P26" s="27">
        <f t="shared" si="10"/>
        <v>4.3597999999999999</v>
      </c>
      <c r="Q26" s="27">
        <f t="shared" si="11"/>
        <v>6.2282999999999999</v>
      </c>
      <c r="R26" s="27">
        <f t="shared" si="12"/>
        <v>3.7370000000000001</v>
      </c>
      <c r="S26" s="44">
        <f t="shared" si="13"/>
        <v>2.4912999999999998</v>
      </c>
      <c r="T26" s="35"/>
      <c r="U26" s="48">
        <f t="shared" si="14"/>
        <v>107.89</v>
      </c>
      <c r="V26" s="22">
        <f t="shared" si="15"/>
        <v>215.78</v>
      </c>
      <c r="W26" s="49">
        <f t="shared" si="16"/>
        <v>323.67</v>
      </c>
      <c r="X26" s="35"/>
      <c r="Y26" s="114">
        <v>10</v>
      </c>
      <c r="Z26" s="55">
        <f t="shared" si="3"/>
        <v>2171.4</v>
      </c>
      <c r="AA26" s="119">
        <f>ROUND(Z26*index!$O$8,2)</f>
        <v>2214.83</v>
      </c>
      <c r="AB26" s="107">
        <f t="shared" si="4"/>
        <v>163.65999999999985</v>
      </c>
      <c r="AC26" s="23">
        <f t="shared" si="5"/>
        <v>29.87</v>
      </c>
      <c r="AD26" s="165">
        <f t="shared" si="6"/>
        <v>2081.04</v>
      </c>
      <c r="AE26" s="235">
        <f t="shared" si="17"/>
        <v>12.6379</v>
      </c>
      <c r="AF26" s="35"/>
      <c r="AG26" s="41">
        <f t="shared" si="18"/>
        <v>3.2858999999999998</v>
      </c>
      <c r="AH26" s="26">
        <f t="shared" si="19"/>
        <v>7.0772000000000004</v>
      </c>
      <c r="AI26" s="26">
        <f t="shared" si="20"/>
        <v>4.4233000000000002</v>
      </c>
      <c r="AJ26" s="26">
        <f t="shared" si="21"/>
        <v>6.319</v>
      </c>
      <c r="AK26" s="26">
        <f t="shared" si="22"/>
        <v>3.7913999999999999</v>
      </c>
      <c r="AL26" s="42">
        <f t="shared" si="23"/>
        <v>2.5276000000000001</v>
      </c>
      <c r="AM26" s="35"/>
      <c r="AN26" s="48">
        <f t="shared" si="24"/>
        <v>109.46</v>
      </c>
      <c r="AO26" s="22">
        <f t="shared" si="25"/>
        <v>218.93</v>
      </c>
      <c r="AP26" s="49">
        <f t="shared" si="26"/>
        <v>328.39</v>
      </c>
      <c r="AQ26" s="111"/>
      <c r="AR26" s="158">
        <v>10</v>
      </c>
      <c r="AS26" s="22">
        <f>ROUND(index!$O$33+((D26+F26+G26)*12)*index!$O$34,2)</f>
        <v>969.15</v>
      </c>
      <c r="AT26" s="49">
        <f>ROUND(index!$O$37+((D26+F26+G26)*12)*index!$O$38,2)</f>
        <v>798</v>
      </c>
      <c r="AU26" s="35"/>
      <c r="AV26" s="48">
        <f>ROUND(index!$O$33+(AD26*12)*index!$O$34,2)</f>
        <v>978.11</v>
      </c>
      <c r="AW26" s="49">
        <f>ROUND(index!$O$37+(AD26*12)*index!$O$38,2)</f>
        <v>799.9</v>
      </c>
      <c r="AX26" s="35"/>
      <c r="AY26" s="158">
        <v>10</v>
      </c>
      <c r="AZ26" s="283">
        <f>ROUND(index!$O$41+((D26+F26+G26)*12)*index!$O$42,2)</f>
        <v>1767.16</v>
      </c>
      <c r="BA26" s="283">
        <f>ROUND(index!$O$41+(AD26*12)*index!$O$42,2)</f>
        <v>1778.02</v>
      </c>
      <c r="BB26" s="282"/>
      <c r="BC26" s="282"/>
    </row>
    <row r="27" spans="1:55" s="21" customFormat="1" ht="12" x14ac:dyDescent="0.2">
      <c r="A27" s="57">
        <v>11</v>
      </c>
      <c r="B27" s="107">
        <f t="shared" si="1"/>
        <v>14490.76</v>
      </c>
      <c r="C27" s="112">
        <f>ROUND(B27*index!$O$7,2)</f>
        <v>24734.28</v>
      </c>
      <c r="D27" s="162">
        <f>ROUND((B27/12)*index!$O$7,2)</f>
        <v>2061.19</v>
      </c>
      <c r="E27" s="232">
        <f t="shared" si="2"/>
        <v>12.517300000000001</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9">
        <f>IF(A27&lt;18,0,ROUND((index!$N$25),2)*$H$7)</f>
        <v>0</v>
      </c>
      <c r="I27" s="8">
        <f t="shared" si="27"/>
        <v>0</v>
      </c>
      <c r="J27" s="107">
        <f>ROUND(index!$N$29/12,2)*$H$9</f>
        <v>0</v>
      </c>
      <c r="K27" s="112">
        <f>ROUND(index!$N$30/12,2)*$H$10</f>
        <v>0</v>
      </c>
      <c r="L27" s="162">
        <f>IF((SUM(D27:K27)-E27)&lt;index!$O$3,index!$O$3,SUM(D27:K27)-E27)</f>
        <v>2061.19</v>
      </c>
      <c r="M27" s="35"/>
      <c r="N27" s="43">
        <f t="shared" si="8"/>
        <v>3.2545000000000002</v>
      </c>
      <c r="O27" s="27">
        <f t="shared" si="9"/>
        <v>7.0096999999999996</v>
      </c>
      <c r="P27" s="27">
        <f t="shared" si="10"/>
        <v>4.3811</v>
      </c>
      <c r="Q27" s="27">
        <f t="shared" si="11"/>
        <v>6.2587000000000002</v>
      </c>
      <c r="R27" s="27">
        <f t="shared" si="12"/>
        <v>3.7551999999999999</v>
      </c>
      <c r="S27" s="44">
        <f t="shared" si="13"/>
        <v>2.5034999999999998</v>
      </c>
      <c r="T27" s="35"/>
      <c r="U27" s="48">
        <f t="shared" si="14"/>
        <v>108.42</v>
      </c>
      <c r="V27" s="22">
        <f t="shared" si="15"/>
        <v>216.84</v>
      </c>
      <c r="W27" s="49">
        <f t="shared" si="16"/>
        <v>325.26</v>
      </c>
      <c r="X27" s="35"/>
      <c r="Y27" s="114">
        <v>11</v>
      </c>
      <c r="Z27" s="55">
        <f t="shared" si="3"/>
        <v>2189.67</v>
      </c>
      <c r="AA27" s="119">
        <f>ROUND(Z27*index!$O$8,2)</f>
        <v>2233.46</v>
      </c>
      <c r="AB27" s="107">
        <f t="shared" si="4"/>
        <v>172.26999999999998</v>
      </c>
      <c r="AC27" s="23">
        <f t="shared" si="5"/>
        <v>31.44</v>
      </c>
      <c r="AD27" s="165">
        <f t="shared" si="6"/>
        <v>2092.63</v>
      </c>
      <c r="AE27" s="235">
        <f t="shared" si="17"/>
        <v>12.708299999999999</v>
      </c>
      <c r="AF27" s="35"/>
      <c r="AG27" s="41">
        <f t="shared" si="18"/>
        <v>3.3041999999999998</v>
      </c>
      <c r="AH27" s="26">
        <f t="shared" si="19"/>
        <v>7.1166</v>
      </c>
      <c r="AI27" s="26">
        <f t="shared" si="20"/>
        <v>4.4478999999999997</v>
      </c>
      <c r="AJ27" s="26">
        <f t="shared" si="21"/>
        <v>6.3541999999999996</v>
      </c>
      <c r="AK27" s="26">
        <f t="shared" si="22"/>
        <v>3.8125</v>
      </c>
      <c r="AL27" s="42">
        <f t="shared" si="23"/>
        <v>2.5417000000000001</v>
      </c>
      <c r="AM27" s="35"/>
      <c r="AN27" s="48">
        <f t="shared" si="24"/>
        <v>110.07</v>
      </c>
      <c r="AO27" s="22">
        <f t="shared" si="25"/>
        <v>220.14</v>
      </c>
      <c r="AP27" s="49">
        <f t="shared" si="26"/>
        <v>330.22</v>
      </c>
      <c r="AQ27" s="111"/>
      <c r="AR27" s="158">
        <v>11</v>
      </c>
      <c r="AS27" s="22">
        <f>ROUND(index!$O$33+((D27+F27+G27)*12)*index!$O$34,2)</f>
        <v>972.16</v>
      </c>
      <c r="AT27" s="49">
        <f>ROUND(index!$O$37+((D27+F27+G27)*12)*index!$O$38,2)</f>
        <v>798.64</v>
      </c>
      <c r="AU27" s="35"/>
      <c r="AV27" s="48">
        <f>ROUND(index!$O$33+(AD27*12)*index!$O$34,2)</f>
        <v>981.59</v>
      </c>
      <c r="AW27" s="49">
        <f>ROUND(index!$O$37+(AD27*12)*index!$O$38,2)</f>
        <v>800.64</v>
      </c>
      <c r="AX27" s="35"/>
      <c r="AY27" s="158">
        <v>11</v>
      </c>
      <c r="AZ27" s="283">
        <f>ROUND(index!$O$41+((D27+F27+G27)*12)*index!$O$42,2)</f>
        <v>1770.8</v>
      </c>
      <c r="BA27" s="283">
        <f>ROUND(index!$O$41+(AD27*12)*index!$O$42,2)</f>
        <v>1782.23</v>
      </c>
      <c r="BB27" s="282"/>
      <c r="BC27" s="282"/>
    </row>
    <row r="28" spans="1:55" s="21" customFormat="1" ht="12" x14ac:dyDescent="0.2">
      <c r="A28" s="57">
        <v>12</v>
      </c>
      <c r="B28" s="107">
        <f t="shared" si="1"/>
        <v>14561.27</v>
      </c>
      <c r="C28" s="112">
        <f>ROUND(B28*index!$O$7,2)</f>
        <v>24854.63</v>
      </c>
      <c r="D28" s="162">
        <f>ROUND((B28/12)*index!$O$7,2)</f>
        <v>2071.2199999999998</v>
      </c>
      <c r="E28" s="232">
        <f t="shared" si="2"/>
        <v>12.5783</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9">
        <f>IF(A28&lt;18,0,ROUND((index!$N$25),2)*$H$7)</f>
        <v>0</v>
      </c>
      <c r="I28" s="8">
        <f t="shared" si="27"/>
        <v>0</v>
      </c>
      <c r="J28" s="107">
        <f>ROUND(index!$N$29/12,2)*$H$9</f>
        <v>0</v>
      </c>
      <c r="K28" s="112">
        <f>ROUND(index!$N$30/12,2)*$H$10</f>
        <v>0</v>
      </c>
      <c r="L28" s="162">
        <f>IF((SUM(D28:K28)-E28)&lt;index!$O$3,index!$O$3,SUM(D28:K28)-E28)</f>
        <v>2071.2199999999998</v>
      </c>
      <c r="M28" s="35"/>
      <c r="N28" s="43">
        <f t="shared" si="8"/>
        <v>3.2704</v>
      </c>
      <c r="O28" s="27">
        <f t="shared" si="9"/>
        <v>7.0438000000000001</v>
      </c>
      <c r="P28" s="27">
        <f t="shared" si="10"/>
        <v>4.4024000000000001</v>
      </c>
      <c r="Q28" s="27">
        <f t="shared" si="11"/>
        <v>6.2892000000000001</v>
      </c>
      <c r="R28" s="27">
        <f t="shared" si="12"/>
        <v>3.7734999999999999</v>
      </c>
      <c r="S28" s="44">
        <f t="shared" si="13"/>
        <v>2.5156999999999998</v>
      </c>
      <c r="T28" s="35"/>
      <c r="U28" s="48">
        <f t="shared" si="14"/>
        <v>108.95</v>
      </c>
      <c r="V28" s="22">
        <f t="shared" si="15"/>
        <v>217.89</v>
      </c>
      <c r="W28" s="49">
        <f t="shared" si="16"/>
        <v>326.83999999999997</v>
      </c>
      <c r="X28" s="35"/>
      <c r="Y28" s="114">
        <v>12</v>
      </c>
      <c r="Z28" s="55">
        <f t="shared" si="3"/>
        <v>2206.6999999999998</v>
      </c>
      <c r="AA28" s="119">
        <f>ROUND(Z28*index!$O$8,2)</f>
        <v>2250.83</v>
      </c>
      <c r="AB28" s="107">
        <f t="shared" si="4"/>
        <v>179.61000000000013</v>
      </c>
      <c r="AC28" s="23">
        <f t="shared" si="5"/>
        <v>32.78</v>
      </c>
      <c r="AD28" s="165">
        <f t="shared" si="6"/>
        <v>2104</v>
      </c>
      <c r="AE28" s="235">
        <f t="shared" si="17"/>
        <v>12.7773</v>
      </c>
      <c r="AF28" s="35"/>
      <c r="AG28" s="41">
        <f t="shared" si="18"/>
        <v>3.3220999999999998</v>
      </c>
      <c r="AH28" s="26">
        <f t="shared" si="19"/>
        <v>7.1553000000000004</v>
      </c>
      <c r="AI28" s="26">
        <f t="shared" si="20"/>
        <v>4.4721000000000002</v>
      </c>
      <c r="AJ28" s="26">
        <f t="shared" si="21"/>
        <v>6.3887</v>
      </c>
      <c r="AK28" s="26">
        <f t="shared" si="22"/>
        <v>3.8332000000000002</v>
      </c>
      <c r="AL28" s="42">
        <f t="shared" si="23"/>
        <v>2.5554999999999999</v>
      </c>
      <c r="AM28" s="35"/>
      <c r="AN28" s="48">
        <f t="shared" si="24"/>
        <v>110.67</v>
      </c>
      <c r="AO28" s="22">
        <f t="shared" si="25"/>
        <v>221.34</v>
      </c>
      <c r="AP28" s="49">
        <f t="shared" si="26"/>
        <v>332.01</v>
      </c>
      <c r="AQ28" s="111"/>
      <c r="AR28" s="158">
        <v>12</v>
      </c>
      <c r="AS28" s="22">
        <f>ROUND(index!$O$33+((D28+F28+G28)*12)*index!$O$34,2)</f>
        <v>975.17</v>
      </c>
      <c r="AT28" s="49">
        <f>ROUND(index!$O$37+((D28+F28+G28)*12)*index!$O$38,2)</f>
        <v>799.28</v>
      </c>
      <c r="AU28" s="35"/>
      <c r="AV28" s="48">
        <f>ROUND(index!$O$33+(AD28*12)*index!$O$34,2)</f>
        <v>985</v>
      </c>
      <c r="AW28" s="49">
        <f>ROUND(index!$O$37+(AD28*12)*index!$O$38,2)</f>
        <v>801.36</v>
      </c>
      <c r="AX28" s="35"/>
      <c r="AY28" s="158">
        <v>12</v>
      </c>
      <c r="AZ28" s="283">
        <f>ROUND(index!$O$41+((D28+F28+G28)*12)*index!$O$42,2)</f>
        <v>1774.45</v>
      </c>
      <c r="BA28" s="283">
        <f>ROUND(index!$O$41+(AD28*12)*index!$O$42,2)</f>
        <v>1786.36</v>
      </c>
      <c r="BB28" s="282"/>
      <c r="BC28" s="282"/>
    </row>
    <row r="29" spans="1:55" s="21" customFormat="1" ht="12" x14ac:dyDescent="0.2">
      <c r="A29" s="57">
        <v>13</v>
      </c>
      <c r="B29" s="107">
        <f t="shared" si="1"/>
        <v>14631.79</v>
      </c>
      <c r="C29" s="112">
        <f>ROUND(B29*index!$O$7,2)</f>
        <v>24975</v>
      </c>
      <c r="D29" s="162">
        <f>ROUND((B29/12)*index!$O$7,2)</f>
        <v>2081.25</v>
      </c>
      <c r="E29" s="232">
        <f t="shared" si="2"/>
        <v>12.639200000000001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9">
        <f>IF(A29&lt;18,0,ROUND((index!$N$25),2)*$H$7)</f>
        <v>0</v>
      </c>
      <c r="I29" s="8">
        <f t="shared" si="27"/>
        <v>0</v>
      </c>
      <c r="J29" s="107">
        <f>ROUND(index!$N$29/12,2)*$H$9</f>
        <v>0</v>
      </c>
      <c r="K29" s="112">
        <f>ROUND(index!$N$30/12,2)*$H$10</f>
        <v>0</v>
      </c>
      <c r="L29" s="162">
        <f>IF((SUM(D29:K29)-E29)&lt;index!$O$3,index!$O$3,SUM(D29:K29)-E29)</f>
        <v>2081.25</v>
      </c>
      <c r="M29" s="35"/>
      <c r="N29" s="43">
        <f t="shared" si="8"/>
        <v>3.2862</v>
      </c>
      <c r="O29" s="27">
        <f t="shared" si="9"/>
        <v>7.0780000000000003</v>
      </c>
      <c r="P29" s="27">
        <f t="shared" si="10"/>
        <v>4.4237000000000002</v>
      </c>
      <c r="Q29" s="27">
        <f t="shared" si="11"/>
        <v>6.3196000000000003</v>
      </c>
      <c r="R29" s="27">
        <f t="shared" si="12"/>
        <v>3.7917999999999998</v>
      </c>
      <c r="S29" s="44">
        <f t="shared" si="13"/>
        <v>2.5278</v>
      </c>
      <c r="T29" s="35"/>
      <c r="U29" s="48">
        <f t="shared" si="14"/>
        <v>109.47</v>
      </c>
      <c r="V29" s="22">
        <f t="shared" si="15"/>
        <v>218.95</v>
      </c>
      <c r="W29" s="49">
        <f t="shared" si="16"/>
        <v>328.42</v>
      </c>
      <c r="X29" s="35"/>
      <c r="Y29" s="114">
        <v>13</v>
      </c>
      <c r="Z29" s="55">
        <f t="shared" si="3"/>
        <v>2222.58</v>
      </c>
      <c r="AA29" s="119">
        <f>ROUND(Z29*index!$O$8,2)</f>
        <v>2267.0300000000002</v>
      </c>
      <c r="AB29" s="107">
        <f t="shared" si="4"/>
        <v>185.7800000000002</v>
      </c>
      <c r="AC29" s="23">
        <f t="shared" si="5"/>
        <v>33.9</v>
      </c>
      <c r="AD29" s="165">
        <f t="shared" si="6"/>
        <v>2115.15</v>
      </c>
      <c r="AE29" s="235">
        <f t="shared" si="17"/>
        <v>12.845000000000001</v>
      </c>
      <c r="AF29" s="35"/>
      <c r="AG29" s="41">
        <f t="shared" si="18"/>
        <v>3.3397000000000001</v>
      </c>
      <c r="AH29" s="26">
        <f t="shared" si="19"/>
        <v>7.1932</v>
      </c>
      <c r="AI29" s="26">
        <f t="shared" si="20"/>
        <v>4.4958</v>
      </c>
      <c r="AJ29" s="26">
        <f t="shared" si="21"/>
        <v>6.4225000000000003</v>
      </c>
      <c r="AK29" s="26">
        <f t="shared" si="22"/>
        <v>3.8534999999999999</v>
      </c>
      <c r="AL29" s="42">
        <f t="shared" si="23"/>
        <v>2.569</v>
      </c>
      <c r="AM29" s="35"/>
      <c r="AN29" s="48">
        <f t="shared" si="24"/>
        <v>111.26</v>
      </c>
      <c r="AO29" s="22">
        <f t="shared" si="25"/>
        <v>222.51</v>
      </c>
      <c r="AP29" s="49">
        <f t="shared" si="26"/>
        <v>333.77</v>
      </c>
      <c r="AQ29" s="111"/>
      <c r="AR29" s="158">
        <v>13</v>
      </c>
      <c r="AS29" s="22">
        <f>ROUND(index!$O$33+((D29+F29+G29)*12)*index!$O$34,2)</f>
        <v>978.18</v>
      </c>
      <c r="AT29" s="49">
        <f>ROUND(index!$O$37+((D29+F29+G29)*12)*index!$O$38,2)</f>
        <v>799.92</v>
      </c>
      <c r="AU29" s="35"/>
      <c r="AV29" s="48">
        <f>ROUND(index!$O$33+(AD29*12)*index!$O$34,2)</f>
        <v>988.35</v>
      </c>
      <c r="AW29" s="49">
        <f>ROUND(index!$O$37+(AD29*12)*index!$O$38,2)</f>
        <v>802.07</v>
      </c>
      <c r="AX29" s="35"/>
      <c r="AY29" s="158">
        <v>13</v>
      </c>
      <c r="AZ29" s="283">
        <f>ROUND(index!$O$41+((D29+F29+G29)*12)*index!$O$42,2)</f>
        <v>1778.09</v>
      </c>
      <c r="BA29" s="283">
        <f>ROUND(index!$O$41+(AD29*12)*index!$O$42,2)</f>
        <v>1790.42</v>
      </c>
      <c r="BB29" s="282"/>
      <c r="BC29" s="282"/>
    </row>
    <row r="30" spans="1:55" s="21" customFormat="1" ht="12" x14ac:dyDescent="0.2">
      <c r="A30" s="57">
        <v>14</v>
      </c>
      <c r="B30" s="107">
        <f t="shared" si="1"/>
        <v>14702.29</v>
      </c>
      <c r="C30" s="112">
        <f>ROUND(B30*index!$O$7,2)</f>
        <v>25095.34</v>
      </c>
      <c r="D30" s="162">
        <f>ROUND((B30/12)*index!$O$7,2)</f>
        <v>2091.2800000000002</v>
      </c>
      <c r="E30" s="232">
        <f t="shared" si="2"/>
        <v>12.700100000000001</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9">
        <f>IF(A30&lt;18,0,ROUND((index!$N$25),2)*$H$7)</f>
        <v>0</v>
      </c>
      <c r="I30" s="8">
        <f t="shared" si="27"/>
        <v>0</v>
      </c>
      <c r="J30" s="107">
        <f>ROUND(index!$N$29/12,2)*$H$9</f>
        <v>0</v>
      </c>
      <c r="K30" s="112">
        <f>ROUND(index!$N$30/12,2)*$H$10</f>
        <v>0</v>
      </c>
      <c r="L30" s="162">
        <f>IF((SUM(D30:K30)-E30)&lt;index!$O$3,index!$O$3,SUM(D30:K30)-E30)</f>
        <v>2091.2800000000002</v>
      </c>
      <c r="M30" s="35"/>
      <c r="N30" s="43">
        <f t="shared" si="8"/>
        <v>3.302</v>
      </c>
      <c r="O30" s="27">
        <f t="shared" si="9"/>
        <v>7.1120999999999999</v>
      </c>
      <c r="P30" s="27">
        <f t="shared" si="10"/>
        <v>4.4450000000000003</v>
      </c>
      <c r="Q30" s="27">
        <f t="shared" si="11"/>
        <v>6.3501000000000003</v>
      </c>
      <c r="R30" s="27">
        <f t="shared" si="12"/>
        <v>3.81</v>
      </c>
      <c r="S30" s="44">
        <f t="shared" si="13"/>
        <v>2.54</v>
      </c>
      <c r="T30" s="35"/>
      <c r="U30" s="48">
        <f t="shared" si="14"/>
        <v>110</v>
      </c>
      <c r="V30" s="22">
        <f t="shared" si="15"/>
        <v>220</v>
      </c>
      <c r="W30" s="49">
        <f t="shared" si="16"/>
        <v>330</v>
      </c>
      <c r="X30" s="35"/>
      <c r="Y30" s="114">
        <v>14</v>
      </c>
      <c r="Z30" s="55">
        <f t="shared" si="3"/>
        <v>2237.38</v>
      </c>
      <c r="AA30" s="119">
        <f>ROUND(Z30*index!$O$8,2)</f>
        <v>2282.13</v>
      </c>
      <c r="AB30" s="107">
        <f t="shared" si="4"/>
        <v>190.84999999999991</v>
      </c>
      <c r="AC30" s="23">
        <f t="shared" si="5"/>
        <v>34.83</v>
      </c>
      <c r="AD30" s="165">
        <f t="shared" si="6"/>
        <v>2126.11</v>
      </c>
      <c r="AE30" s="235">
        <f t="shared" si="17"/>
        <v>12.9116</v>
      </c>
      <c r="AF30" s="35"/>
      <c r="AG30" s="41">
        <f t="shared" si="18"/>
        <v>3.3570000000000002</v>
      </c>
      <c r="AH30" s="26">
        <f t="shared" si="19"/>
        <v>7.2305000000000001</v>
      </c>
      <c r="AI30" s="26">
        <f t="shared" si="20"/>
        <v>4.5190999999999999</v>
      </c>
      <c r="AJ30" s="26">
        <f t="shared" si="21"/>
        <v>6.4558</v>
      </c>
      <c r="AK30" s="26">
        <f t="shared" si="22"/>
        <v>3.8734999999999999</v>
      </c>
      <c r="AL30" s="42">
        <f t="shared" si="23"/>
        <v>2.5823</v>
      </c>
      <c r="AM30" s="35"/>
      <c r="AN30" s="48">
        <f t="shared" si="24"/>
        <v>111.83</v>
      </c>
      <c r="AO30" s="22">
        <f t="shared" si="25"/>
        <v>223.67</v>
      </c>
      <c r="AP30" s="49">
        <f t="shared" si="26"/>
        <v>335.5</v>
      </c>
      <c r="AQ30" s="111"/>
      <c r="AR30" s="158">
        <v>14</v>
      </c>
      <c r="AS30" s="22">
        <f>ROUND(index!$O$33+((D30+F30+G30)*12)*index!$O$34,2)</f>
        <v>981.18</v>
      </c>
      <c r="AT30" s="49">
        <f>ROUND(index!$O$37+((D30+F30+G30)*12)*index!$O$38,2)</f>
        <v>800.56</v>
      </c>
      <c r="AU30" s="35"/>
      <c r="AV30" s="48">
        <f>ROUND(index!$O$33+(AD30*12)*index!$O$34,2)</f>
        <v>991.63</v>
      </c>
      <c r="AW30" s="49">
        <f>ROUND(index!$O$37+(AD30*12)*index!$O$38,2)</f>
        <v>802.77</v>
      </c>
      <c r="AX30" s="35"/>
      <c r="AY30" s="158">
        <v>14</v>
      </c>
      <c r="AZ30" s="283">
        <f>ROUND(index!$O$41+((D30+F30+G30)*12)*index!$O$42,2)</f>
        <v>1781.74</v>
      </c>
      <c r="BA30" s="283">
        <f>ROUND(index!$O$41+(AD30*12)*index!$O$42,2)</f>
        <v>1794.4</v>
      </c>
      <c r="BB30" s="282"/>
      <c r="BC30" s="282"/>
    </row>
    <row r="31" spans="1:55" s="21" customFormat="1" ht="12" x14ac:dyDescent="0.2">
      <c r="A31" s="57">
        <v>15</v>
      </c>
      <c r="B31" s="107">
        <f t="shared" si="1"/>
        <v>14772.79</v>
      </c>
      <c r="C31" s="112">
        <f>ROUND(B31*index!$O$7,2)</f>
        <v>25215.68</v>
      </c>
      <c r="D31" s="162">
        <f>ROUND((B31/12)*index!$O$7,2)</f>
        <v>2101.31</v>
      </c>
      <c r="E31" s="232">
        <f t="shared" si="2"/>
        <v>12.760999999999999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9">
        <f>IF(A31&lt;18,0,ROUND((index!$N$25),2)*$H$7)</f>
        <v>0</v>
      </c>
      <c r="I31" s="8">
        <f t="shared" si="27"/>
        <v>0</v>
      </c>
      <c r="J31" s="107">
        <f>ROUND(index!$N$29/12,2)*$H$9</f>
        <v>0</v>
      </c>
      <c r="K31" s="112">
        <f>ROUND(index!$N$30/12,2)*$H$10</f>
        <v>0</v>
      </c>
      <c r="L31" s="162">
        <f>IF((SUM(D31:K31)-E31)&lt;index!$O$3,index!$O$3,SUM(D31:K31)-E31)</f>
        <v>2101.31</v>
      </c>
      <c r="M31" s="35"/>
      <c r="N31" s="43">
        <f t="shared" si="8"/>
        <v>3.3178999999999998</v>
      </c>
      <c r="O31" s="27">
        <f t="shared" si="9"/>
        <v>7.1462000000000003</v>
      </c>
      <c r="P31" s="27">
        <f t="shared" si="10"/>
        <v>4.4664000000000001</v>
      </c>
      <c r="Q31" s="27">
        <f t="shared" si="11"/>
        <v>6.3804999999999996</v>
      </c>
      <c r="R31" s="27">
        <f t="shared" si="12"/>
        <v>3.8283</v>
      </c>
      <c r="S31" s="44">
        <f t="shared" si="13"/>
        <v>2.5522</v>
      </c>
      <c r="T31" s="35"/>
      <c r="U31" s="48">
        <f t="shared" si="14"/>
        <v>110.53</v>
      </c>
      <c r="V31" s="22">
        <f t="shared" si="15"/>
        <v>221.06</v>
      </c>
      <c r="W31" s="49">
        <f t="shared" si="16"/>
        <v>331.59</v>
      </c>
      <c r="X31" s="35"/>
      <c r="Y31" s="114">
        <v>15</v>
      </c>
      <c r="Z31" s="55">
        <f t="shared" si="3"/>
        <v>2251.16</v>
      </c>
      <c r="AA31" s="119">
        <f>ROUND(Z31*index!$O$8,2)</f>
        <v>2296.1799999999998</v>
      </c>
      <c r="AB31" s="107">
        <f t="shared" si="4"/>
        <v>194.86999999999989</v>
      </c>
      <c r="AC31" s="23">
        <f t="shared" si="5"/>
        <v>35.56</v>
      </c>
      <c r="AD31" s="165">
        <f t="shared" si="6"/>
        <v>2136.87</v>
      </c>
      <c r="AE31" s="235">
        <f t="shared" si="17"/>
        <v>12.976900000000001</v>
      </c>
      <c r="AF31" s="35"/>
      <c r="AG31" s="41">
        <f t="shared" si="18"/>
        <v>3.3740000000000001</v>
      </c>
      <c r="AH31" s="26">
        <f t="shared" si="19"/>
        <v>7.2671000000000001</v>
      </c>
      <c r="AI31" s="26">
        <f t="shared" si="20"/>
        <v>4.5419</v>
      </c>
      <c r="AJ31" s="26">
        <f t="shared" si="21"/>
        <v>6.4885000000000002</v>
      </c>
      <c r="AK31" s="26">
        <f t="shared" si="22"/>
        <v>3.8931</v>
      </c>
      <c r="AL31" s="42">
        <f t="shared" si="23"/>
        <v>2.5954000000000002</v>
      </c>
      <c r="AM31" s="35"/>
      <c r="AN31" s="48">
        <f t="shared" si="24"/>
        <v>112.4</v>
      </c>
      <c r="AO31" s="22">
        <f t="shared" si="25"/>
        <v>224.8</v>
      </c>
      <c r="AP31" s="49">
        <f t="shared" si="26"/>
        <v>337.2</v>
      </c>
      <c r="AQ31" s="111"/>
      <c r="AR31" s="158">
        <v>15</v>
      </c>
      <c r="AS31" s="22">
        <f>ROUND(index!$O$33+((D31+F31+G31)*12)*index!$O$34,2)</f>
        <v>984.19</v>
      </c>
      <c r="AT31" s="49">
        <f>ROUND(index!$O$37+((D31+F31+G31)*12)*index!$O$38,2)</f>
        <v>801.19</v>
      </c>
      <c r="AU31" s="35"/>
      <c r="AV31" s="48">
        <f>ROUND(index!$O$33+(AD31*12)*index!$O$34,2)</f>
        <v>994.86</v>
      </c>
      <c r="AW31" s="49">
        <f>ROUND(index!$O$37+(AD31*12)*index!$O$38,2)</f>
        <v>803.45</v>
      </c>
      <c r="AX31" s="35"/>
      <c r="AY31" s="158">
        <v>15</v>
      </c>
      <c r="AZ31" s="283">
        <f>ROUND(index!$O$41+((D31+F31+G31)*12)*index!$O$42,2)</f>
        <v>1785.39</v>
      </c>
      <c r="BA31" s="283">
        <f>ROUND(index!$O$41+(AD31*12)*index!$O$42,2)</f>
        <v>1798.32</v>
      </c>
      <c r="BB31" s="282"/>
      <c r="BC31" s="282"/>
    </row>
    <row r="32" spans="1:55" s="21" customFormat="1" ht="12" x14ac:dyDescent="0.2">
      <c r="A32" s="57">
        <v>16</v>
      </c>
      <c r="B32" s="107">
        <f t="shared" si="1"/>
        <v>14843.29</v>
      </c>
      <c r="C32" s="112">
        <f>ROUND(B32*index!$O$7,2)</f>
        <v>25336.01</v>
      </c>
      <c r="D32" s="162">
        <f>ROUND((B32/12)*index!$O$7,2)</f>
        <v>2111.33</v>
      </c>
      <c r="E32" s="232">
        <f t="shared" si="2"/>
        <v>12.821899999999999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9">
        <f>IF(A32&lt;18,0,ROUND((index!$N$25),2)*$H$7)</f>
        <v>0</v>
      </c>
      <c r="I32" s="8">
        <f t="shared" si="27"/>
        <v>0</v>
      </c>
      <c r="J32" s="107">
        <f>ROUND(index!$N$29/12,2)*$H$9</f>
        <v>0</v>
      </c>
      <c r="K32" s="112">
        <f>ROUND(index!$N$30/12,2)*$H$10</f>
        <v>0</v>
      </c>
      <c r="L32" s="162">
        <f>IF((SUM(D32:K32)-E32)&lt;index!$O$3,index!$O$3,SUM(D32:K32)-E32)</f>
        <v>2111.33</v>
      </c>
      <c r="M32" s="35"/>
      <c r="N32" s="43">
        <f t="shared" si="8"/>
        <v>3.3336999999999999</v>
      </c>
      <c r="O32" s="27">
        <f t="shared" si="9"/>
        <v>7.1802999999999999</v>
      </c>
      <c r="P32" s="27">
        <f t="shared" si="10"/>
        <v>4.4877000000000002</v>
      </c>
      <c r="Q32" s="27">
        <f t="shared" si="11"/>
        <v>6.4109999999999996</v>
      </c>
      <c r="R32" s="27">
        <f t="shared" si="12"/>
        <v>3.8466</v>
      </c>
      <c r="S32" s="44">
        <f t="shared" si="13"/>
        <v>2.5644</v>
      </c>
      <c r="T32" s="35"/>
      <c r="U32" s="48">
        <f t="shared" si="14"/>
        <v>111.06</v>
      </c>
      <c r="V32" s="22">
        <f t="shared" si="15"/>
        <v>222.11</v>
      </c>
      <c r="W32" s="49">
        <f t="shared" si="16"/>
        <v>333.17</v>
      </c>
      <c r="X32" s="35"/>
      <c r="Y32" s="114">
        <v>16</v>
      </c>
      <c r="Z32" s="55">
        <f t="shared" si="3"/>
        <v>2260.27</v>
      </c>
      <c r="AA32" s="119">
        <f>ROUND(Z32*index!$O$8,2)</f>
        <v>2305.48</v>
      </c>
      <c r="AB32" s="107">
        <f t="shared" si="4"/>
        <v>194.15000000000009</v>
      </c>
      <c r="AC32" s="23">
        <f t="shared" si="5"/>
        <v>35.43</v>
      </c>
      <c r="AD32" s="165">
        <f t="shared" si="6"/>
        <v>2146.7599999999998</v>
      </c>
      <c r="AE32" s="235">
        <f t="shared" si="17"/>
        <v>13.037000000000001</v>
      </c>
      <c r="AF32" s="35"/>
      <c r="AG32" s="41">
        <f t="shared" si="18"/>
        <v>3.3896000000000002</v>
      </c>
      <c r="AH32" s="26">
        <f t="shared" si="19"/>
        <v>7.3007</v>
      </c>
      <c r="AI32" s="26">
        <f t="shared" si="20"/>
        <v>4.5629999999999997</v>
      </c>
      <c r="AJ32" s="26">
        <f t="shared" si="21"/>
        <v>6.5185000000000004</v>
      </c>
      <c r="AK32" s="26">
        <f t="shared" si="22"/>
        <v>3.9110999999999998</v>
      </c>
      <c r="AL32" s="42">
        <f t="shared" si="23"/>
        <v>2.6074000000000002</v>
      </c>
      <c r="AM32" s="35"/>
      <c r="AN32" s="48">
        <f t="shared" si="24"/>
        <v>112.92</v>
      </c>
      <c r="AO32" s="22">
        <f t="shared" si="25"/>
        <v>225.84</v>
      </c>
      <c r="AP32" s="49">
        <f t="shared" si="26"/>
        <v>338.76</v>
      </c>
      <c r="AQ32" s="111"/>
      <c r="AR32" s="158">
        <v>16</v>
      </c>
      <c r="AS32" s="22">
        <f>ROUND(index!$O$33+((D32+F32+G32)*12)*index!$O$34,2)</f>
        <v>987.2</v>
      </c>
      <c r="AT32" s="49">
        <f>ROUND(index!$O$37+((D32+F32+G32)*12)*index!$O$38,2)</f>
        <v>801.83</v>
      </c>
      <c r="AU32" s="35"/>
      <c r="AV32" s="48">
        <f>ROUND(index!$O$33+(AD32*12)*index!$O$34,2)</f>
        <v>997.83</v>
      </c>
      <c r="AW32" s="49">
        <f>ROUND(index!$O$37+(AD32*12)*index!$O$38,2)</f>
        <v>804.08</v>
      </c>
      <c r="AX32" s="35"/>
      <c r="AY32" s="158">
        <v>16</v>
      </c>
      <c r="AZ32" s="283">
        <f>ROUND(index!$O$41+((D32+F32+G32)*12)*index!$O$42,2)</f>
        <v>1789.03</v>
      </c>
      <c r="BA32" s="283">
        <f>ROUND(index!$O$41+(AD32*12)*index!$O$42,2)</f>
        <v>1801.91</v>
      </c>
      <c r="BB32" s="282"/>
      <c r="BC32" s="282"/>
    </row>
    <row r="33" spans="1:55" s="21" customFormat="1" ht="12" x14ac:dyDescent="0.2">
      <c r="A33" s="57">
        <v>17</v>
      </c>
      <c r="B33" s="107">
        <f t="shared" si="1"/>
        <v>14913.8</v>
      </c>
      <c r="C33" s="112">
        <f>ROUND(B33*index!$O$7,2)</f>
        <v>25456.37</v>
      </c>
      <c r="D33" s="162">
        <f>ROUND((B33/12)*index!$O$7,2)</f>
        <v>2121.36</v>
      </c>
      <c r="E33" s="232">
        <f t="shared" si="2"/>
        <v>12.8828</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9">
        <f>IF(A33&lt;18,0,ROUND((index!$N$25),2)*$H$7)</f>
        <v>0</v>
      </c>
      <c r="I33" s="8">
        <f t="shared" si="27"/>
        <v>0</v>
      </c>
      <c r="J33" s="107">
        <f>ROUND(index!$N$29/12,2)*$H$9</f>
        <v>0</v>
      </c>
      <c r="K33" s="112">
        <f>ROUND(index!$N$30/12,2)*$H$10</f>
        <v>0</v>
      </c>
      <c r="L33" s="162">
        <f>IF((SUM(D33:K33)-E33)&lt;index!$O$3,index!$O$3,SUM(D33:K33)-E33)</f>
        <v>2121.36</v>
      </c>
      <c r="M33" s="35"/>
      <c r="N33" s="43">
        <f t="shared" si="8"/>
        <v>3.3494999999999999</v>
      </c>
      <c r="O33" s="27">
        <f t="shared" si="9"/>
        <v>7.2144000000000004</v>
      </c>
      <c r="P33" s="27">
        <f t="shared" si="10"/>
        <v>4.5090000000000003</v>
      </c>
      <c r="Q33" s="27">
        <f t="shared" si="11"/>
        <v>6.4413999999999998</v>
      </c>
      <c r="R33" s="27">
        <f t="shared" si="12"/>
        <v>3.8647999999999998</v>
      </c>
      <c r="S33" s="44">
        <f t="shared" si="13"/>
        <v>2.5766</v>
      </c>
      <c r="T33" s="35"/>
      <c r="U33" s="48">
        <f t="shared" si="14"/>
        <v>111.58</v>
      </c>
      <c r="V33" s="22">
        <f t="shared" si="15"/>
        <v>223.17</v>
      </c>
      <c r="W33" s="49">
        <f t="shared" si="16"/>
        <v>334.75</v>
      </c>
      <c r="X33" s="35"/>
      <c r="Y33" s="114">
        <v>17</v>
      </c>
      <c r="Z33" s="55">
        <f t="shared" si="3"/>
        <v>2268.73</v>
      </c>
      <c r="AA33" s="119">
        <f>ROUND(Z33*index!$O$8,2)</f>
        <v>2314.1</v>
      </c>
      <c r="AB33" s="107">
        <f t="shared" si="4"/>
        <v>192.73999999999978</v>
      </c>
      <c r="AC33" s="23">
        <f t="shared" si="5"/>
        <v>35.18</v>
      </c>
      <c r="AD33" s="165">
        <f t="shared" si="6"/>
        <v>2156.54</v>
      </c>
      <c r="AE33" s="235">
        <f t="shared" si="17"/>
        <v>13.096399999999999</v>
      </c>
      <c r="AF33" s="35"/>
      <c r="AG33" s="41">
        <f t="shared" si="18"/>
        <v>3.4051</v>
      </c>
      <c r="AH33" s="26">
        <f t="shared" si="19"/>
        <v>7.3339999999999996</v>
      </c>
      <c r="AI33" s="26">
        <f t="shared" si="20"/>
        <v>4.5837000000000003</v>
      </c>
      <c r="AJ33" s="26">
        <f t="shared" si="21"/>
        <v>6.5481999999999996</v>
      </c>
      <c r="AK33" s="26">
        <f t="shared" si="22"/>
        <v>3.9289000000000001</v>
      </c>
      <c r="AL33" s="42">
        <f t="shared" si="23"/>
        <v>2.6193</v>
      </c>
      <c r="AM33" s="35"/>
      <c r="AN33" s="48">
        <f t="shared" si="24"/>
        <v>113.43</v>
      </c>
      <c r="AO33" s="22">
        <f t="shared" si="25"/>
        <v>226.87</v>
      </c>
      <c r="AP33" s="49">
        <f t="shared" si="26"/>
        <v>340.3</v>
      </c>
      <c r="AQ33" s="111"/>
      <c r="AR33" s="158">
        <v>17</v>
      </c>
      <c r="AS33" s="22">
        <f>ROUND(index!$O$33+((D33+F33+G33)*12)*index!$O$34,2)</f>
        <v>990.21</v>
      </c>
      <c r="AT33" s="49">
        <f>ROUND(index!$O$37+((D33+F33+G33)*12)*index!$O$38,2)</f>
        <v>802.47</v>
      </c>
      <c r="AU33" s="35"/>
      <c r="AV33" s="48">
        <f>ROUND(index!$O$33+(AD33*12)*index!$O$34,2)</f>
        <v>1000.76</v>
      </c>
      <c r="AW33" s="49">
        <f>ROUND(index!$O$37+(AD33*12)*index!$O$38,2)</f>
        <v>804.71</v>
      </c>
      <c r="AX33" s="35"/>
      <c r="AY33" s="158">
        <v>17</v>
      </c>
      <c r="AZ33" s="283">
        <f>ROUND(index!$O$41+((D33+F33+G33)*12)*index!$O$42,2)</f>
        <v>1792.68</v>
      </c>
      <c r="BA33" s="283">
        <f>ROUND(index!$O$41+(AD33*12)*index!$O$42,2)</f>
        <v>1805.47</v>
      </c>
      <c r="BB33" s="282"/>
      <c r="BC33" s="282"/>
    </row>
    <row r="34" spans="1:55" s="21" customFormat="1" ht="12" x14ac:dyDescent="0.2">
      <c r="A34" s="57">
        <v>18</v>
      </c>
      <c r="B34" s="107">
        <f t="shared" si="1"/>
        <v>14984.3</v>
      </c>
      <c r="C34" s="112">
        <f>ROUND(B34*index!$O$7,2)</f>
        <v>25576.7</v>
      </c>
      <c r="D34" s="162">
        <f>ROUND((B34/12)*index!$O$7,2)</f>
        <v>2131.39</v>
      </c>
      <c r="E34" s="232">
        <f t="shared" si="2"/>
        <v>12.9437</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9">
        <f>IF(A34&lt;18,0,ROUND((index!$N$25),2)*$H$7)</f>
        <v>0</v>
      </c>
      <c r="I34" s="8">
        <f>+ROUND((D34)*0.12,2)*$H$8</f>
        <v>0</v>
      </c>
      <c r="J34" s="107">
        <f>ROUND(index!$N$29/12,2)*$H$9</f>
        <v>0</v>
      </c>
      <c r="K34" s="112">
        <f>ROUND(index!$N$30/12,2)*$H$10</f>
        <v>0</v>
      </c>
      <c r="L34" s="162">
        <f>IF((SUM(D34:K34)-E34)&lt;index!$O$3,index!$O$3,SUM(D34:K34)-E34)</f>
        <v>2131.39</v>
      </c>
      <c r="M34" s="35"/>
      <c r="N34" s="43">
        <f t="shared" si="8"/>
        <v>3.3654000000000002</v>
      </c>
      <c r="O34" s="27">
        <f t="shared" si="9"/>
        <v>7.2484999999999999</v>
      </c>
      <c r="P34" s="27">
        <f t="shared" si="10"/>
        <v>4.5303000000000004</v>
      </c>
      <c r="Q34" s="27">
        <f t="shared" si="11"/>
        <v>6.4718999999999998</v>
      </c>
      <c r="R34" s="27">
        <f t="shared" si="12"/>
        <v>3.8831000000000002</v>
      </c>
      <c r="S34" s="44">
        <f t="shared" si="13"/>
        <v>2.5886999999999998</v>
      </c>
      <c r="T34" s="35"/>
      <c r="U34" s="48">
        <f t="shared" si="14"/>
        <v>112.11</v>
      </c>
      <c r="V34" s="22">
        <f t="shared" si="15"/>
        <v>224.22</v>
      </c>
      <c r="W34" s="49">
        <f t="shared" si="16"/>
        <v>336.33</v>
      </c>
      <c r="X34" s="35"/>
      <c r="Y34" s="114">
        <v>18</v>
      </c>
      <c r="Z34" s="55">
        <f t="shared" si="3"/>
        <v>2276.58</v>
      </c>
      <c r="AA34" s="119">
        <f>ROUND(Z34*index!$O$8,2)</f>
        <v>2322.11</v>
      </c>
      <c r="AB34" s="107">
        <f t="shared" si="4"/>
        <v>190.72000000000025</v>
      </c>
      <c r="AC34" s="23">
        <f t="shared" si="5"/>
        <v>34.81</v>
      </c>
      <c r="AD34" s="165">
        <f t="shared" si="6"/>
        <v>2166.1999999999998</v>
      </c>
      <c r="AE34" s="235">
        <f t="shared" si="17"/>
        <v>13.155099999999999</v>
      </c>
      <c r="AF34" s="35"/>
      <c r="AG34" s="41">
        <f t="shared" si="18"/>
        <v>3.4203000000000001</v>
      </c>
      <c r="AH34" s="26">
        <f t="shared" si="19"/>
        <v>7.3669000000000002</v>
      </c>
      <c r="AI34" s="26">
        <f t="shared" si="20"/>
        <v>4.6043000000000003</v>
      </c>
      <c r="AJ34" s="26">
        <f t="shared" si="21"/>
        <v>6.5776000000000003</v>
      </c>
      <c r="AK34" s="26">
        <f t="shared" si="22"/>
        <v>3.9464999999999999</v>
      </c>
      <c r="AL34" s="42">
        <f t="shared" si="23"/>
        <v>2.6309999999999998</v>
      </c>
      <c r="AM34" s="35"/>
      <c r="AN34" s="48">
        <f t="shared" si="24"/>
        <v>113.94</v>
      </c>
      <c r="AO34" s="22">
        <f t="shared" si="25"/>
        <v>227.88</v>
      </c>
      <c r="AP34" s="49">
        <f t="shared" si="26"/>
        <v>341.83</v>
      </c>
      <c r="AQ34" s="111"/>
      <c r="AR34" s="158">
        <v>18</v>
      </c>
      <c r="AS34" s="22">
        <f>ROUND(index!$O$33+((D34+F34+G34)*12)*index!$O$34,2)</f>
        <v>993.22</v>
      </c>
      <c r="AT34" s="49">
        <f>ROUND(index!$O$37+((D34+F34+G34)*12)*index!$O$38,2)</f>
        <v>803.11</v>
      </c>
      <c r="AU34" s="35"/>
      <c r="AV34" s="48">
        <f>ROUND(index!$O$33+(AD34*12)*index!$O$34,2)</f>
        <v>1003.66</v>
      </c>
      <c r="AW34" s="49">
        <f>ROUND(index!$O$37+(AD34*12)*index!$O$38,2)</f>
        <v>805.32</v>
      </c>
      <c r="AX34" s="35"/>
      <c r="AY34" s="158">
        <v>18</v>
      </c>
      <c r="AZ34" s="283">
        <f>ROUND(index!$O$41+((D34+F34+G34)*12)*index!$O$42,2)</f>
        <v>1796.32</v>
      </c>
      <c r="BA34" s="283">
        <f>ROUND(index!$O$41+(AD34*12)*index!$O$42,2)</f>
        <v>1808.98</v>
      </c>
      <c r="BB34" s="282"/>
      <c r="BC34" s="282"/>
    </row>
    <row r="35" spans="1:55" s="21" customFormat="1" ht="12" x14ac:dyDescent="0.2">
      <c r="A35" s="57">
        <v>19</v>
      </c>
      <c r="B35" s="107">
        <f t="shared" si="1"/>
        <v>15054.8</v>
      </c>
      <c r="C35" s="112">
        <f>ROUND(B35*index!$O$7,2)</f>
        <v>25697.040000000001</v>
      </c>
      <c r="D35" s="162">
        <f>ROUND((B35/12)*index!$O$7,2)</f>
        <v>2141.42</v>
      </c>
      <c r="E35" s="232">
        <f t="shared" si="2"/>
        <v>13.0046</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9">
        <f>IF(A35&lt;18,0,ROUND((index!$N$25),2)*$H$7)</f>
        <v>0</v>
      </c>
      <c r="I35" s="8">
        <f t="shared" ref="I35:I51" si="28">+ROUND((D35)*0.12,2)*$H$8</f>
        <v>0</v>
      </c>
      <c r="J35" s="107">
        <f>ROUND(index!$N$29/12,2)*$H$9</f>
        <v>0</v>
      </c>
      <c r="K35" s="112">
        <f>ROUND(index!$N$30/12,2)*$H$10</f>
        <v>0</v>
      </c>
      <c r="L35" s="162">
        <f>IF((SUM(D35:K35)-E35)&lt;index!$O$3,index!$O$3,SUM(D35:K35)-E35)</f>
        <v>2141.42</v>
      </c>
      <c r="M35" s="35"/>
      <c r="N35" s="43">
        <f t="shared" si="8"/>
        <v>3.3812000000000002</v>
      </c>
      <c r="O35" s="27">
        <f t="shared" si="9"/>
        <v>7.2826000000000004</v>
      </c>
      <c r="P35" s="27">
        <f t="shared" si="10"/>
        <v>4.5515999999999996</v>
      </c>
      <c r="Q35" s="27">
        <f t="shared" si="11"/>
        <v>6.5023</v>
      </c>
      <c r="R35" s="27">
        <f t="shared" si="12"/>
        <v>3.9014000000000002</v>
      </c>
      <c r="S35" s="44">
        <f t="shared" si="13"/>
        <v>2.6009000000000002</v>
      </c>
      <c r="T35" s="35"/>
      <c r="U35" s="48">
        <f t="shared" si="14"/>
        <v>112.64</v>
      </c>
      <c r="V35" s="22">
        <f t="shared" si="15"/>
        <v>225.28</v>
      </c>
      <c r="W35" s="49">
        <f t="shared" si="16"/>
        <v>337.92</v>
      </c>
      <c r="X35" s="35"/>
      <c r="Y35" s="114">
        <v>19</v>
      </c>
      <c r="Z35" s="55">
        <f t="shared" si="3"/>
        <v>2283.87</v>
      </c>
      <c r="AA35" s="119">
        <f>ROUND(Z35*index!$O$8,2)</f>
        <v>2329.5500000000002</v>
      </c>
      <c r="AB35" s="107">
        <f t="shared" si="4"/>
        <v>188.13000000000011</v>
      </c>
      <c r="AC35" s="23">
        <f t="shared" si="5"/>
        <v>34.33</v>
      </c>
      <c r="AD35" s="165">
        <f t="shared" si="6"/>
        <v>2175.75</v>
      </c>
      <c r="AE35" s="235">
        <f t="shared" si="17"/>
        <v>13.213100000000001</v>
      </c>
      <c r="AF35" s="35"/>
      <c r="AG35" s="41">
        <f t="shared" si="18"/>
        <v>3.4354</v>
      </c>
      <c r="AH35" s="26">
        <f t="shared" si="19"/>
        <v>7.3993000000000002</v>
      </c>
      <c r="AI35" s="26">
        <f t="shared" si="20"/>
        <v>4.6246</v>
      </c>
      <c r="AJ35" s="26">
        <f t="shared" si="21"/>
        <v>6.6066000000000003</v>
      </c>
      <c r="AK35" s="26">
        <f t="shared" si="22"/>
        <v>3.9639000000000002</v>
      </c>
      <c r="AL35" s="42">
        <f t="shared" si="23"/>
        <v>2.6425999999999998</v>
      </c>
      <c r="AM35" s="35"/>
      <c r="AN35" s="48">
        <f t="shared" si="24"/>
        <v>114.44</v>
      </c>
      <c r="AO35" s="22">
        <f t="shared" si="25"/>
        <v>228.89</v>
      </c>
      <c r="AP35" s="49">
        <f t="shared" si="26"/>
        <v>343.33</v>
      </c>
      <c r="AQ35" s="111"/>
      <c r="AR35" s="158">
        <v>19</v>
      </c>
      <c r="AS35" s="22">
        <f>ROUND(index!$O$33+((D35+F35+G35)*12)*index!$O$34,2)</f>
        <v>996.23</v>
      </c>
      <c r="AT35" s="49">
        <f>ROUND(index!$O$37+((D35+F35+G35)*12)*index!$O$38,2)</f>
        <v>803.74</v>
      </c>
      <c r="AU35" s="35"/>
      <c r="AV35" s="48">
        <f>ROUND(index!$O$33+(AD35*12)*index!$O$34,2)</f>
        <v>1006.53</v>
      </c>
      <c r="AW35" s="49">
        <f>ROUND(index!$O$37+(AD35*12)*index!$O$38,2)</f>
        <v>805.93</v>
      </c>
      <c r="AX35" s="35"/>
      <c r="AY35" s="158">
        <v>19</v>
      </c>
      <c r="AZ35" s="283">
        <f>ROUND(index!$O$41+((D35+F35+G35)*12)*index!$O$42,2)</f>
        <v>1799.97</v>
      </c>
      <c r="BA35" s="283">
        <f>ROUND(index!$O$41+(AD35*12)*index!$O$42,2)</f>
        <v>1812.45</v>
      </c>
      <c r="BB35" s="282"/>
      <c r="BC35" s="282"/>
    </row>
    <row r="36" spans="1:55" s="21" customFormat="1" ht="12" x14ac:dyDescent="0.2">
      <c r="A36" s="57">
        <v>20</v>
      </c>
      <c r="B36" s="107">
        <f t="shared" si="1"/>
        <v>15125.32</v>
      </c>
      <c r="C36" s="112">
        <f>ROUND(B36*index!$O$7,2)</f>
        <v>25817.41</v>
      </c>
      <c r="D36" s="162">
        <f>ROUND((B36/12)*index!$O$7,2)</f>
        <v>2151.4499999999998</v>
      </c>
      <c r="E36" s="232">
        <f t="shared" si="2"/>
        <v>13.0655</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9">
        <f>IF(A36&lt;18,0,ROUND((index!$N$25),2)*$H$7)</f>
        <v>0</v>
      </c>
      <c r="I36" s="8">
        <f t="shared" si="28"/>
        <v>0</v>
      </c>
      <c r="J36" s="107">
        <f>ROUND(index!$N$29/12,2)*$H$9</f>
        <v>0</v>
      </c>
      <c r="K36" s="112">
        <f>ROUND(index!$N$30/12,2)*$H$10</f>
        <v>0</v>
      </c>
      <c r="L36" s="162">
        <f>IF((SUM(D36:K36)-E36)&lt;index!$O$3,index!$O$3,SUM(D36:K36)-E36)</f>
        <v>2151.4499999999998</v>
      </c>
      <c r="M36" s="35"/>
      <c r="N36" s="43">
        <f t="shared" si="8"/>
        <v>3.3969999999999998</v>
      </c>
      <c r="O36" s="27">
        <f t="shared" si="9"/>
        <v>7.3167</v>
      </c>
      <c r="P36" s="27">
        <f t="shared" si="10"/>
        <v>4.5728999999999997</v>
      </c>
      <c r="Q36" s="27">
        <f t="shared" si="11"/>
        <v>6.5327999999999999</v>
      </c>
      <c r="R36" s="27">
        <f t="shared" si="12"/>
        <v>3.9197000000000002</v>
      </c>
      <c r="S36" s="44">
        <f t="shared" si="13"/>
        <v>2.6131000000000002</v>
      </c>
      <c r="T36" s="35"/>
      <c r="U36" s="48">
        <f t="shared" si="14"/>
        <v>113.17</v>
      </c>
      <c r="V36" s="22">
        <f t="shared" si="15"/>
        <v>226.33</v>
      </c>
      <c r="W36" s="49">
        <f t="shared" si="16"/>
        <v>339.5</v>
      </c>
      <c r="X36" s="35"/>
      <c r="Y36" s="114">
        <v>20</v>
      </c>
      <c r="Z36" s="55">
        <f t="shared" si="3"/>
        <v>2290.64</v>
      </c>
      <c r="AA36" s="119">
        <f>ROUND(Z36*index!$O$8,2)</f>
        <v>2336.4499999999998</v>
      </c>
      <c r="AB36" s="107">
        <f t="shared" si="4"/>
        <v>185</v>
      </c>
      <c r="AC36" s="23">
        <f t="shared" si="5"/>
        <v>33.76</v>
      </c>
      <c r="AD36" s="165">
        <f t="shared" si="6"/>
        <v>2185.21</v>
      </c>
      <c r="AE36" s="235">
        <f t="shared" si="17"/>
        <v>13.2705</v>
      </c>
      <c r="AF36" s="35"/>
      <c r="AG36" s="41">
        <f t="shared" si="18"/>
        <v>3.4502999999999999</v>
      </c>
      <c r="AH36" s="26">
        <f t="shared" si="19"/>
        <v>7.4314999999999998</v>
      </c>
      <c r="AI36" s="26">
        <f t="shared" si="20"/>
        <v>4.6447000000000003</v>
      </c>
      <c r="AJ36" s="26">
        <f t="shared" si="21"/>
        <v>6.6353</v>
      </c>
      <c r="AK36" s="26">
        <f t="shared" si="22"/>
        <v>3.9811999999999999</v>
      </c>
      <c r="AL36" s="42">
        <f t="shared" si="23"/>
        <v>2.6541000000000001</v>
      </c>
      <c r="AM36" s="35"/>
      <c r="AN36" s="48">
        <f t="shared" si="24"/>
        <v>114.94</v>
      </c>
      <c r="AO36" s="22">
        <f t="shared" si="25"/>
        <v>229.88</v>
      </c>
      <c r="AP36" s="49">
        <f t="shared" si="26"/>
        <v>344.83</v>
      </c>
      <c r="AQ36" s="111"/>
      <c r="AR36" s="158">
        <v>20</v>
      </c>
      <c r="AS36" s="22">
        <f>ROUND(index!$O$33+((D36+F36+G36)*12)*index!$O$34,2)</f>
        <v>999.24</v>
      </c>
      <c r="AT36" s="49">
        <f>ROUND(index!$O$37+((D36+F36+G36)*12)*index!$O$38,2)</f>
        <v>804.38</v>
      </c>
      <c r="AU36" s="35"/>
      <c r="AV36" s="48">
        <f>ROUND(index!$O$33+(AD36*12)*index!$O$34,2)</f>
        <v>1009.36</v>
      </c>
      <c r="AW36" s="49">
        <f>ROUND(index!$O$37+(AD36*12)*index!$O$38,2)</f>
        <v>806.53</v>
      </c>
      <c r="AX36" s="35"/>
      <c r="AY36" s="158">
        <v>20</v>
      </c>
      <c r="AZ36" s="283">
        <f>ROUND(index!$O$41+((D36+F36+G36)*12)*index!$O$42,2)</f>
        <v>1803.62</v>
      </c>
      <c r="BA36" s="283">
        <f>ROUND(index!$O$41+(AD36*12)*index!$O$42,2)</f>
        <v>1815.89</v>
      </c>
      <c r="BB36" s="282"/>
      <c r="BC36" s="282"/>
    </row>
    <row r="37" spans="1:55" s="21" customFormat="1" ht="12" x14ac:dyDescent="0.2">
      <c r="A37" s="57">
        <v>21</v>
      </c>
      <c r="B37" s="107">
        <f t="shared" si="1"/>
        <v>15195.82</v>
      </c>
      <c r="C37" s="112">
        <f>ROUND(B37*index!$O$7,2)</f>
        <v>25937.75</v>
      </c>
      <c r="D37" s="162">
        <f>ROUND((B37/12)*index!$O$7,2)</f>
        <v>2161.48</v>
      </c>
      <c r="E37" s="232">
        <f t="shared" si="2"/>
        <v>13.1264</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9">
        <f>IF(A37&lt;18,0,ROUND((index!$N$25),2)*$H$7)</f>
        <v>0</v>
      </c>
      <c r="I37" s="8">
        <f t="shared" si="28"/>
        <v>0</v>
      </c>
      <c r="J37" s="107">
        <f>ROUND(index!$N$29/12,2)*$H$9</f>
        <v>0</v>
      </c>
      <c r="K37" s="112">
        <f>ROUND(index!$N$30/12,2)*$H$10</f>
        <v>0</v>
      </c>
      <c r="L37" s="162">
        <f>IF((SUM(D37:K37)-E37)&lt;index!$O$3,index!$O$3,SUM(D37:K37)-E37)</f>
        <v>2161.48</v>
      </c>
      <c r="M37" s="35"/>
      <c r="N37" s="43">
        <f t="shared" si="8"/>
        <v>3.4129</v>
      </c>
      <c r="O37" s="27">
        <f t="shared" si="9"/>
        <v>7.3507999999999996</v>
      </c>
      <c r="P37" s="27">
        <f t="shared" si="10"/>
        <v>4.5941999999999998</v>
      </c>
      <c r="Q37" s="27">
        <f t="shared" si="11"/>
        <v>6.5632000000000001</v>
      </c>
      <c r="R37" s="27">
        <f t="shared" si="12"/>
        <v>3.9379</v>
      </c>
      <c r="S37" s="44">
        <f t="shared" si="13"/>
        <v>2.6253000000000002</v>
      </c>
      <c r="T37" s="35"/>
      <c r="U37" s="48">
        <f t="shared" si="14"/>
        <v>113.69</v>
      </c>
      <c r="V37" s="22">
        <f t="shared" si="15"/>
        <v>227.39</v>
      </c>
      <c r="W37" s="49">
        <f t="shared" si="16"/>
        <v>341.08</v>
      </c>
      <c r="X37" s="35"/>
      <c r="Y37" s="114">
        <v>21</v>
      </c>
      <c r="Z37" s="55">
        <f t="shared" si="3"/>
        <v>2296.91</v>
      </c>
      <c r="AA37" s="119">
        <f>ROUND(Z37*index!$O$8,2)</f>
        <v>2342.85</v>
      </c>
      <c r="AB37" s="107">
        <f t="shared" si="4"/>
        <v>181.36999999999989</v>
      </c>
      <c r="AC37" s="23">
        <f t="shared" si="5"/>
        <v>33.1</v>
      </c>
      <c r="AD37" s="165">
        <f t="shared" si="6"/>
        <v>2194.58</v>
      </c>
      <c r="AE37" s="235">
        <f t="shared" si="17"/>
        <v>13.327400000000001</v>
      </c>
      <c r="AF37" s="35"/>
      <c r="AG37" s="41">
        <f t="shared" si="18"/>
        <v>3.4651000000000001</v>
      </c>
      <c r="AH37" s="26">
        <f t="shared" si="19"/>
        <v>7.4633000000000003</v>
      </c>
      <c r="AI37" s="26">
        <f t="shared" si="20"/>
        <v>4.6646000000000001</v>
      </c>
      <c r="AJ37" s="26">
        <f t="shared" si="21"/>
        <v>6.6637000000000004</v>
      </c>
      <c r="AK37" s="26">
        <f t="shared" si="22"/>
        <v>3.9982000000000002</v>
      </c>
      <c r="AL37" s="42">
        <f t="shared" si="23"/>
        <v>2.6655000000000002</v>
      </c>
      <c r="AM37" s="35"/>
      <c r="AN37" s="48">
        <f t="shared" si="24"/>
        <v>115.43</v>
      </c>
      <c r="AO37" s="22">
        <f t="shared" si="25"/>
        <v>230.87</v>
      </c>
      <c r="AP37" s="49">
        <f t="shared" si="26"/>
        <v>346.3</v>
      </c>
      <c r="AQ37" s="111"/>
      <c r="AR37" s="158">
        <v>21</v>
      </c>
      <c r="AS37" s="22">
        <f>ROUND(index!$O$33+((D37+F37+G37)*12)*index!$O$34,2)</f>
        <v>1002.24</v>
      </c>
      <c r="AT37" s="49">
        <f>ROUND(index!$O$37+((D37+F37+G37)*12)*index!$O$38,2)</f>
        <v>805.02</v>
      </c>
      <c r="AU37" s="35"/>
      <c r="AV37" s="48">
        <f>ROUND(index!$O$33+(AD37*12)*index!$O$34,2)</f>
        <v>1012.17</v>
      </c>
      <c r="AW37" s="49">
        <f>ROUND(index!$O$37+(AD37*12)*index!$O$38,2)</f>
        <v>807.13</v>
      </c>
      <c r="AX37" s="35"/>
      <c r="AY37" s="158">
        <v>21</v>
      </c>
      <c r="AZ37" s="283">
        <f>ROUND(index!$O$41+((D37+F37+G37)*12)*index!$O$42,2)</f>
        <v>1807.26</v>
      </c>
      <c r="BA37" s="283">
        <f>ROUND(index!$O$41+(AD37*12)*index!$O$42,2)</f>
        <v>1819.3</v>
      </c>
      <c r="BB37" s="282"/>
      <c r="BC37" s="282"/>
    </row>
    <row r="38" spans="1:55" s="21" customFormat="1" ht="12" x14ac:dyDescent="0.2">
      <c r="A38" s="57">
        <v>22</v>
      </c>
      <c r="B38" s="107">
        <f t="shared" si="1"/>
        <v>15266.32</v>
      </c>
      <c r="C38" s="112">
        <f>ROUND(B38*index!$O$7,2)</f>
        <v>26058.080000000002</v>
      </c>
      <c r="D38" s="162">
        <f>ROUND((B38/12)*index!$O$7,2)</f>
        <v>2171.5100000000002</v>
      </c>
      <c r="E38" s="232">
        <f t="shared" si="2"/>
        <v>13.1873</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9">
        <f>IF(A38&lt;18,0,ROUND((index!$N$25),2)*$H$7)</f>
        <v>0</v>
      </c>
      <c r="I38" s="8">
        <f t="shared" si="28"/>
        <v>0</v>
      </c>
      <c r="J38" s="107">
        <f>ROUND(index!$N$29/12,2)*$H$9</f>
        <v>0</v>
      </c>
      <c r="K38" s="112">
        <f>ROUND(index!$N$30/12,2)*$H$10</f>
        <v>0</v>
      </c>
      <c r="L38" s="162">
        <f>IF((SUM(D38:K38)-E38)&lt;index!$O$3,index!$O$3,SUM(D38:K38)-E38)</f>
        <v>2171.5100000000002</v>
      </c>
      <c r="M38" s="35"/>
      <c r="N38" s="43">
        <f t="shared" si="8"/>
        <v>3.4287000000000001</v>
      </c>
      <c r="O38" s="27">
        <f t="shared" si="9"/>
        <v>7.3849</v>
      </c>
      <c r="P38" s="27">
        <f t="shared" si="10"/>
        <v>4.6155999999999997</v>
      </c>
      <c r="Q38" s="27">
        <f t="shared" si="11"/>
        <v>6.5937000000000001</v>
      </c>
      <c r="R38" s="27">
        <f t="shared" si="12"/>
        <v>3.9561999999999999</v>
      </c>
      <c r="S38" s="44">
        <f t="shared" si="13"/>
        <v>2.6375000000000002</v>
      </c>
      <c r="T38" s="35"/>
      <c r="U38" s="48">
        <f t="shared" si="14"/>
        <v>114.22</v>
      </c>
      <c r="V38" s="22">
        <f t="shared" si="15"/>
        <v>228.44</v>
      </c>
      <c r="W38" s="49">
        <f t="shared" si="16"/>
        <v>342.66</v>
      </c>
      <c r="X38" s="35"/>
      <c r="Y38" s="114">
        <v>22</v>
      </c>
      <c r="Z38" s="55">
        <f t="shared" si="3"/>
        <v>2302.73</v>
      </c>
      <c r="AA38" s="119">
        <f>ROUND(Z38*index!$O$8,2)</f>
        <v>2348.7800000000002</v>
      </c>
      <c r="AB38" s="107">
        <f t="shared" si="4"/>
        <v>177.26999999999998</v>
      </c>
      <c r="AC38" s="23">
        <f t="shared" si="5"/>
        <v>32.35</v>
      </c>
      <c r="AD38" s="165">
        <f t="shared" si="6"/>
        <v>2203.86</v>
      </c>
      <c r="AE38" s="235">
        <f t="shared" si="17"/>
        <v>13.383800000000001</v>
      </c>
      <c r="AF38" s="35"/>
      <c r="AG38" s="41">
        <f t="shared" si="18"/>
        <v>3.4798</v>
      </c>
      <c r="AH38" s="26">
        <f t="shared" si="19"/>
        <v>7.4949000000000003</v>
      </c>
      <c r="AI38" s="26">
        <f t="shared" si="20"/>
        <v>4.6843000000000004</v>
      </c>
      <c r="AJ38" s="26">
        <f t="shared" si="21"/>
        <v>6.6919000000000004</v>
      </c>
      <c r="AK38" s="26">
        <f t="shared" si="22"/>
        <v>4.0151000000000003</v>
      </c>
      <c r="AL38" s="42">
        <f t="shared" si="23"/>
        <v>2.6768000000000001</v>
      </c>
      <c r="AM38" s="35"/>
      <c r="AN38" s="48">
        <f t="shared" si="24"/>
        <v>115.92</v>
      </c>
      <c r="AO38" s="22">
        <f t="shared" si="25"/>
        <v>231.85</v>
      </c>
      <c r="AP38" s="49">
        <f t="shared" si="26"/>
        <v>347.77</v>
      </c>
      <c r="AQ38" s="111"/>
      <c r="AR38" s="158">
        <v>22</v>
      </c>
      <c r="AS38" s="22">
        <f>ROUND(index!$O$33+((D38+F38+G38)*12)*index!$O$34,2)</f>
        <v>1005.25</v>
      </c>
      <c r="AT38" s="49">
        <f>ROUND(index!$O$37+((D38+F38+G38)*12)*index!$O$38,2)</f>
        <v>805.66</v>
      </c>
      <c r="AU38" s="35"/>
      <c r="AV38" s="48">
        <f>ROUND(index!$O$33+(AD38*12)*index!$O$34,2)</f>
        <v>1014.96</v>
      </c>
      <c r="AW38" s="49">
        <f>ROUND(index!$O$37+(AD38*12)*index!$O$38,2)</f>
        <v>807.72</v>
      </c>
      <c r="AX38" s="35"/>
      <c r="AY38" s="158">
        <v>22</v>
      </c>
      <c r="AZ38" s="283">
        <f>ROUND(index!$O$41+((D38+F38+G38)*12)*index!$O$42,2)</f>
        <v>1810.91</v>
      </c>
      <c r="BA38" s="283">
        <f>ROUND(index!$O$41+(AD38*12)*index!$O$42,2)</f>
        <v>1822.67</v>
      </c>
      <c r="BB38" s="282"/>
      <c r="BC38" s="282"/>
    </row>
    <row r="39" spans="1:55" s="21" customFormat="1" ht="12" x14ac:dyDescent="0.2">
      <c r="A39" s="57">
        <v>23</v>
      </c>
      <c r="B39" s="107">
        <f t="shared" si="1"/>
        <v>15336.83</v>
      </c>
      <c r="C39" s="112">
        <f>ROUND(B39*index!$O$7,2)</f>
        <v>26178.44</v>
      </c>
      <c r="D39" s="162">
        <f>ROUND((B39/12)*index!$O$7,2)</f>
        <v>2181.54</v>
      </c>
      <c r="E39" s="232">
        <f t="shared" si="2"/>
        <v>13.248200000000001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9">
        <f>IF(A39&lt;18,0,ROUND((index!$N$25),2)*$H$7)</f>
        <v>0</v>
      </c>
      <c r="I39" s="8">
        <f t="shared" si="28"/>
        <v>0</v>
      </c>
      <c r="J39" s="107">
        <f>ROUND(index!$N$29/12,2)*$H$9</f>
        <v>0</v>
      </c>
      <c r="K39" s="112">
        <f>ROUND(index!$N$30/12,2)*$H$10</f>
        <v>0</v>
      </c>
      <c r="L39" s="162">
        <f>IF((SUM(D39:K39)-E39)&lt;index!$O$3,index!$O$3,SUM(D39:K39)-E39)</f>
        <v>2181.54</v>
      </c>
      <c r="M39" s="35"/>
      <c r="N39" s="43">
        <f t="shared" si="8"/>
        <v>3.4445000000000001</v>
      </c>
      <c r="O39" s="27">
        <f t="shared" si="9"/>
        <v>7.4189999999999996</v>
      </c>
      <c r="P39" s="27">
        <f t="shared" si="10"/>
        <v>4.6368999999999998</v>
      </c>
      <c r="Q39" s="27">
        <f t="shared" si="11"/>
        <v>6.6241000000000003</v>
      </c>
      <c r="R39" s="27">
        <f t="shared" si="12"/>
        <v>3.9744999999999999</v>
      </c>
      <c r="S39" s="44">
        <f t="shared" si="13"/>
        <v>2.6496</v>
      </c>
      <c r="T39" s="35"/>
      <c r="U39" s="48">
        <f t="shared" si="14"/>
        <v>114.75</v>
      </c>
      <c r="V39" s="22">
        <f t="shared" si="15"/>
        <v>229.5</v>
      </c>
      <c r="W39" s="49">
        <f t="shared" si="16"/>
        <v>344.25</v>
      </c>
      <c r="X39" s="35"/>
      <c r="Y39" s="114">
        <v>23</v>
      </c>
      <c r="Z39" s="55">
        <f t="shared" si="3"/>
        <v>2308.13</v>
      </c>
      <c r="AA39" s="119">
        <f>ROUND(Z39*index!$O$8,2)</f>
        <v>2354.29</v>
      </c>
      <c r="AB39" s="107">
        <f t="shared" si="4"/>
        <v>172.75</v>
      </c>
      <c r="AC39" s="23">
        <f t="shared" si="5"/>
        <v>31.53</v>
      </c>
      <c r="AD39" s="165">
        <f t="shared" si="6"/>
        <v>2213.0700000000002</v>
      </c>
      <c r="AE39" s="235">
        <f t="shared" si="17"/>
        <v>13.4397</v>
      </c>
      <c r="AF39" s="35"/>
      <c r="AG39" s="41">
        <f t="shared" si="18"/>
        <v>3.4943</v>
      </c>
      <c r="AH39" s="26">
        <f t="shared" si="19"/>
        <v>7.5262000000000002</v>
      </c>
      <c r="AI39" s="26">
        <f t="shared" si="20"/>
        <v>4.7039</v>
      </c>
      <c r="AJ39" s="26">
        <f t="shared" si="21"/>
        <v>6.7199</v>
      </c>
      <c r="AK39" s="26">
        <f t="shared" si="22"/>
        <v>4.0319000000000003</v>
      </c>
      <c r="AL39" s="42">
        <f t="shared" si="23"/>
        <v>2.6879</v>
      </c>
      <c r="AM39" s="35"/>
      <c r="AN39" s="48">
        <f t="shared" si="24"/>
        <v>116.41</v>
      </c>
      <c r="AO39" s="22">
        <f t="shared" si="25"/>
        <v>232.81</v>
      </c>
      <c r="AP39" s="49">
        <f t="shared" si="26"/>
        <v>349.22</v>
      </c>
      <c r="AQ39" s="111"/>
      <c r="AR39" s="158">
        <v>23</v>
      </c>
      <c r="AS39" s="22">
        <f>ROUND(index!$O$33+((D39+F39+G39)*12)*index!$O$34,2)</f>
        <v>1008.26</v>
      </c>
      <c r="AT39" s="49">
        <f>ROUND(index!$O$37+((D39+F39+G39)*12)*index!$O$38,2)</f>
        <v>806.3</v>
      </c>
      <c r="AU39" s="35"/>
      <c r="AV39" s="48">
        <f>ROUND(index!$O$33+(AD39*12)*index!$O$34,2)</f>
        <v>1017.72</v>
      </c>
      <c r="AW39" s="49">
        <f>ROUND(index!$O$37+(AD39*12)*index!$O$38,2)</f>
        <v>808.3</v>
      </c>
      <c r="AX39" s="35"/>
      <c r="AY39" s="158">
        <v>23</v>
      </c>
      <c r="AZ39" s="283">
        <f>ROUND(index!$O$41+((D39+F39+G39)*12)*index!$O$42,2)</f>
        <v>1814.56</v>
      </c>
      <c r="BA39" s="283">
        <f>ROUND(index!$O$41+(AD39*12)*index!$O$42,2)</f>
        <v>1826.02</v>
      </c>
      <c r="BB39" s="282"/>
      <c r="BC39" s="282"/>
    </row>
    <row r="40" spans="1:55" s="21" customFormat="1" ht="12" x14ac:dyDescent="0.2">
      <c r="A40" s="57">
        <v>24</v>
      </c>
      <c r="B40" s="107">
        <f t="shared" si="1"/>
        <v>15407.33</v>
      </c>
      <c r="C40" s="112">
        <f>ROUND(B40*index!$O$7,2)</f>
        <v>26298.77</v>
      </c>
      <c r="D40" s="162">
        <f>ROUND((B40/12)*index!$O$7,2)</f>
        <v>2191.56</v>
      </c>
      <c r="E40" s="232">
        <f t="shared" si="2"/>
        <v>13.309100000000001</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9">
        <f>IF(A40&lt;18,0,ROUND((index!$N$25),2)*$H$7)</f>
        <v>0</v>
      </c>
      <c r="I40" s="8">
        <f t="shared" si="28"/>
        <v>0</v>
      </c>
      <c r="J40" s="107">
        <f>ROUND(index!$N$29/12,2)*$H$9</f>
        <v>0</v>
      </c>
      <c r="K40" s="112">
        <f>ROUND(index!$N$30/12,2)*$H$10</f>
        <v>0</v>
      </c>
      <c r="L40" s="162">
        <f>IF((SUM(D40:K40)-E40)&lt;index!$O$3,index!$O$3,SUM(D40:K40)-E40)</f>
        <v>2191.56</v>
      </c>
      <c r="M40" s="35"/>
      <c r="N40" s="43">
        <f t="shared" si="8"/>
        <v>3.4603999999999999</v>
      </c>
      <c r="O40" s="27">
        <f t="shared" si="9"/>
        <v>7.4531000000000001</v>
      </c>
      <c r="P40" s="27">
        <f t="shared" si="10"/>
        <v>4.6581999999999999</v>
      </c>
      <c r="Q40" s="27">
        <f t="shared" si="11"/>
        <v>6.6546000000000003</v>
      </c>
      <c r="R40" s="27">
        <f t="shared" si="12"/>
        <v>3.9927000000000001</v>
      </c>
      <c r="S40" s="44">
        <f t="shared" si="13"/>
        <v>2.6617999999999999</v>
      </c>
      <c r="T40" s="35"/>
      <c r="U40" s="48">
        <f t="shared" si="14"/>
        <v>115.28</v>
      </c>
      <c r="V40" s="22">
        <f t="shared" si="15"/>
        <v>230.55</v>
      </c>
      <c r="W40" s="49">
        <f t="shared" si="16"/>
        <v>345.83</v>
      </c>
      <c r="X40" s="35"/>
      <c r="Y40" s="114">
        <v>24</v>
      </c>
      <c r="Z40" s="55">
        <f t="shared" si="3"/>
        <v>2313.14</v>
      </c>
      <c r="AA40" s="119">
        <f>ROUND(Z40*index!$O$8,2)</f>
        <v>2359.4</v>
      </c>
      <c r="AB40" s="107">
        <f t="shared" si="4"/>
        <v>167.84000000000015</v>
      </c>
      <c r="AC40" s="23">
        <f t="shared" si="5"/>
        <v>30.63</v>
      </c>
      <c r="AD40" s="165">
        <f t="shared" si="6"/>
        <v>2222.19</v>
      </c>
      <c r="AE40" s="235">
        <f t="shared" si="17"/>
        <v>13.495100000000001</v>
      </c>
      <c r="AF40" s="35"/>
      <c r="AG40" s="41">
        <f t="shared" si="18"/>
        <v>3.5087000000000002</v>
      </c>
      <c r="AH40" s="26">
        <f t="shared" si="19"/>
        <v>7.5572999999999997</v>
      </c>
      <c r="AI40" s="26">
        <f t="shared" si="20"/>
        <v>4.7233000000000001</v>
      </c>
      <c r="AJ40" s="26">
        <f t="shared" si="21"/>
        <v>6.7476000000000003</v>
      </c>
      <c r="AK40" s="26">
        <f t="shared" si="22"/>
        <v>4.0484999999999998</v>
      </c>
      <c r="AL40" s="42">
        <f t="shared" si="23"/>
        <v>2.6989999999999998</v>
      </c>
      <c r="AM40" s="35"/>
      <c r="AN40" s="48">
        <f t="shared" si="24"/>
        <v>116.89</v>
      </c>
      <c r="AO40" s="22">
        <f t="shared" si="25"/>
        <v>233.77</v>
      </c>
      <c r="AP40" s="49">
        <f t="shared" si="26"/>
        <v>350.66</v>
      </c>
      <c r="AQ40" s="111"/>
      <c r="AR40" s="158">
        <v>24</v>
      </c>
      <c r="AS40" s="22">
        <f>ROUND(index!$O$33+((D40+F40+G40)*12)*index!$O$34,2)</f>
        <v>1011.27</v>
      </c>
      <c r="AT40" s="49">
        <f>ROUND(index!$O$37+((D40+F40+G40)*12)*index!$O$38,2)</f>
        <v>806.93</v>
      </c>
      <c r="AU40" s="35"/>
      <c r="AV40" s="48">
        <f>ROUND(index!$O$33+(AD40*12)*index!$O$34,2)</f>
        <v>1020.46</v>
      </c>
      <c r="AW40" s="49">
        <f>ROUND(index!$O$37+(AD40*12)*index!$O$38,2)</f>
        <v>808.88</v>
      </c>
      <c r="AX40" s="35"/>
      <c r="AY40" s="158">
        <v>24</v>
      </c>
      <c r="AZ40" s="283">
        <f>ROUND(index!$O$41+((D40+F40+G40)*12)*index!$O$42,2)</f>
        <v>1818.2</v>
      </c>
      <c r="BA40" s="283">
        <f>ROUND(index!$O$41+(AD40*12)*index!$O$42,2)</f>
        <v>1829.34</v>
      </c>
      <c r="BB40" s="282"/>
      <c r="BC40" s="282"/>
    </row>
    <row r="41" spans="1:55" s="21" customFormat="1" ht="12" x14ac:dyDescent="0.2">
      <c r="A41" s="57">
        <v>25</v>
      </c>
      <c r="B41" s="107">
        <f t="shared" si="1"/>
        <v>15477.83</v>
      </c>
      <c r="C41" s="112">
        <f>ROUND(B41*index!$O$7,2)</f>
        <v>26419.11</v>
      </c>
      <c r="D41" s="162">
        <f>ROUND((B41/12)*index!$O$7,2)</f>
        <v>2201.59</v>
      </c>
      <c r="E41" s="232">
        <f t="shared" si="2"/>
        <v>13.37</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9">
        <f>IF(A41&lt;18,0,ROUND((index!$N$25),2)*$H$7)</f>
        <v>0</v>
      </c>
      <c r="I41" s="8">
        <f t="shared" si="28"/>
        <v>0</v>
      </c>
      <c r="J41" s="107">
        <f>ROUND(index!$N$29/12,2)*$H$9</f>
        <v>0</v>
      </c>
      <c r="K41" s="112">
        <f>ROUND(index!$N$30/12,2)*$H$10</f>
        <v>0</v>
      </c>
      <c r="L41" s="162">
        <f>IF((SUM(D41:K41)-E41)&lt;index!$O$3,index!$O$3,SUM(D41:K41)-E41)</f>
        <v>2201.59</v>
      </c>
      <c r="M41" s="35"/>
      <c r="N41" s="43">
        <f t="shared" si="8"/>
        <v>3.4762</v>
      </c>
      <c r="O41" s="27">
        <f t="shared" si="9"/>
        <v>7.4871999999999996</v>
      </c>
      <c r="P41" s="27">
        <f t="shared" si="10"/>
        <v>4.6795</v>
      </c>
      <c r="Q41" s="27">
        <f t="shared" si="11"/>
        <v>6.6849999999999996</v>
      </c>
      <c r="R41" s="27">
        <f t="shared" si="12"/>
        <v>4.0110000000000001</v>
      </c>
      <c r="S41" s="44">
        <f t="shared" si="13"/>
        <v>2.6739999999999999</v>
      </c>
      <c r="T41" s="35"/>
      <c r="U41" s="48">
        <f t="shared" si="14"/>
        <v>115.8</v>
      </c>
      <c r="V41" s="22">
        <f t="shared" si="15"/>
        <v>231.61</v>
      </c>
      <c r="W41" s="49">
        <f t="shared" si="16"/>
        <v>347.41</v>
      </c>
      <c r="X41" s="35"/>
      <c r="Y41" s="114">
        <v>25</v>
      </c>
      <c r="Z41" s="55">
        <f t="shared" si="3"/>
        <v>2317.7800000000002</v>
      </c>
      <c r="AA41" s="119">
        <f>ROUND(Z41*index!$O$8,2)</f>
        <v>2364.14</v>
      </c>
      <c r="AB41" s="107">
        <f t="shared" si="4"/>
        <v>162.54999999999973</v>
      </c>
      <c r="AC41" s="23">
        <f t="shared" si="5"/>
        <v>29.67</v>
      </c>
      <c r="AD41" s="165">
        <f t="shared" si="6"/>
        <v>2231.2600000000002</v>
      </c>
      <c r="AE41" s="235">
        <f t="shared" si="17"/>
        <v>13.5502</v>
      </c>
      <c r="AF41" s="35"/>
      <c r="AG41" s="41">
        <f t="shared" si="18"/>
        <v>3.5230999999999999</v>
      </c>
      <c r="AH41" s="26">
        <f t="shared" si="19"/>
        <v>7.5880999999999998</v>
      </c>
      <c r="AI41" s="26">
        <f t="shared" si="20"/>
        <v>4.7426000000000004</v>
      </c>
      <c r="AJ41" s="26">
        <f t="shared" si="21"/>
        <v>6.7751000000000001</v>
      </c>
      <c r="AK41" s="26">
        <f t="shared" si="22"/>
        <v>4.0651000000000002</v>
      </c>
      <c r="AL41" s="42">
        <f t="shared" si="23"/>
        <v>2.71</v>
      </c>
      <c r="AM41" s="35"/>
      <c r="AN41" s="48">
        <f t="shared" si="24"/>
        <v>117.36</v>
      </c>
      <c r="AO41" s="22">
        <f t="shared" si="25"/>
        <v>234.73</v>
      </c>
      <c r="AP41" s="49">
        <f t="shared" si="26"/>
        <v>352.09</v>
      </c>
      <c r="AQ41" s="111"/>
      <c r="AR41" s="158">
        <v>25</v>
      </c>
      <c r="AS41" s="22">
        <f>ROUND(index!$O$33+((D41+F41+G41)*12)*index!$O$34,2)</f>
        <v>1014.28</v>
      </c>
      <c r="AT41" s="49">
        <f>ROUND(index!$O$37+((D41+F41+G41)*12)*index!$O$38,2)</f>
        <v>807.57</v>
      </c>
      <c r="AU41" s="35"/>
      <c r="AV41" s="48">
        <f>ROUND(index!$O$33+(AD41*12)*index!$O$34,2)</f>
        <v>1023.18</v>
      </c>
      <c r="AW41" s="49">
        <f>ROUND(index!$O$37+(AD41*12)*index!$O$38,2)</f>
        <v>809.46</v>
      </c>
      <c r="AX41" s="35"/>
      <c r="AY41" s="158">
        <v>25</v>
      </c>
      <c r="AZ41" s="283">
        <f>ROUND(index!$O$41+((D41+F41+G41)*12)*index!$O$42,2)</f>
        <v>1821.85</v>
      </c>
      <c r="BA41" s="283">
        <f>ROUND(index!$O$41+(AD41*12)*index!$O$42,2)</f>
        <v>1832.64</v>
      </c>
      <c r="BB41" s="282"/>
      <c r="BC41" s="282"/>
    </row>
    <row r="42" spans="1:55" s="21" customFormat="1" ht="12" x14ac:dyDescent="0.2">
      <c r="A42" s="57">
        <v>26</v>
      </c>
      <c r="B42" s="107">
        <f t="shared" si="1"/>
        <v>15548.35</v>
      </c>
      <c r="C42" s="112">
        <f>ROUND(B42*index!$O$7,2)</f>
        <v>26539.48</v>
      </c>
      <c r="D42" s="162">
        <f>ROUND((B42/12)*index!$O$7,2)</f>
        <v>2211.62</v>
      </c>
      <c r="E42" s="232">
        <f t="shared" si="2"/>
        <v>13.430899999999999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9">
        <f>IF(A42&lt;18,0,ROUND((index!$N$25),2)*$H$7)</f>
        <v>0</v>
      </c>
      <c r="I42" s="8">
        <f t="shared" si="28"/>
        <v>0</v>
      </c>
      <c r="J42" s="107">
        <f>ROUND(index!$N$29/12,2)*$H$9</f>
        <v>0</v>
      </c>
      <c r="K42" s="112">
        <f>ROUND(index!$N$30/12,2)*$H$10</f>
        <v>0</v>
      </c>
      <c r="L42" s="162">
        <f>IF((SUM(D42:K42)-E42)&lt;index!$O$3,index!$O$3,SUM(D42:K42)-E42)</f>
        <v>2211.62</v>
      </c>
      <c r="M42" s="35"/>
      <c r="N42" s="43">
        <f t="shared" si="8"/>
        <v>3.492</v>
      </c>
      <c r="O42" s="27">
        <f t="shared" si="9"/>
        <v>7.5213000000000001</v>
      </c>
      <c r="P42" s="27">
        <f t="shared" si="10"/>
        <v>4.7008000000000001</v>
      </c>
      <c r="Q42" s="27">
        <f t="shared" si="11"/>
        <v>6.7154999999999996</v>
      </c>
      <c r="R42" s="27">
        <f t="shared" si="12"/>
        <v>4.0293000000000001</v>
      </c>
      <c r="S42" s="44">
        <f t="shared" si="13"/>
        <v>2.6861999999999999</v>
      </c>
      <c r="T42" s="35"/>
      <c r="U42" s="48">
        <f t="shared" si="14"/>
        <v>116.33</v>
      </c>
      <c r="V42" s="22">
        <f t="shared" si="15"/>
        <v>232.66</v>
      </c>
      <c r="W42" s="49">
        <f t="shared" si="16"/>
        <v>348.99</v>
      </c>
      <c r="X42" s="35"/>
      <c r="Y42" s="114">
        <v>26</v>
      </c>
      <c r="Z42" s="55">
        <f t="shared" si="3"/>
        <v>2322.08</v>
      </c>
      <c r="AA42" s="119">
        <f>ROUND(Z42*index!$O$8,2)</f>
        <v>2368.52</v>
      </c>
      <c r="AB42" s="107">
        <f t="shared" si="4"/>
        <v>156.90000000000009</v>
      </c>
      <c r="AC42" s="23">
        <f t="shared" si="5"/>
        <v>28.63</v>
      </c>
      <c r="AD42" s="165">
        <f t="shared" si="6"/>
        <v>2240.25</v>
      </c>
      <c r="AE42" s="235">
        <f t="shared" si="17"/>
        <v>13.604799999999999</v>
      </c>
      <c r="AF42" s="35"/>
      <c r="AG42" s="41">
        <f t="shared" si="18"/>
        <v>3.5371999999999999</v>
      </c>
      <c r="AH42" s="26">
        <f t="shared" si="19"/>
        <v>7.6186999999999996</v>
      </c>
      <c r="AI42" s="26">
        <f t="shared" si="20"/>
        <v>4.7617000000000003</v>
      </c>
      <c r="AJ42" s="26">
        <f t="shared" si="21"/>
        <v>6.8023999999999996</v>
      </c>
      <c r="AK42" s="26">
        <f t="shared" si="22"/>
        <v>4.0814000000000004</v>
      </c>
      <c r="AL42" s="42">
        <f t="shared" si="23"/>
        <v>2.7210000000000001</v>
      </c>
      <c r="AM42" s="35"/>
      <c r="AN42" s="48">
        <f t="shared" si="24"/>
        <v>117.84</v>
      </c>
      <c r="AO42" s="22">
        <f t="shared" si="25"/>
        <v>235.67</v>
      </c>
      <c r="AP42" s="49">
        <f t="shared" si="26"/>
        <v>353.51</v>
      </c>
      <c r="AQ42" s="111"/>
      <c r="AR42" s="158">
        <v>26</v>
      </c>
      <c r="AS42" s="22">
        <f>ROUND(index!$O$33+((D42+F42+G42)*12)*index!$O$34,2)</f>
        <v>1017.29</v>
      </c>
      <c r="AT42" s="49">
        <f>ROUND(index!$O$37+((D42+F42+G42)*12)*index!$O$38,2)</f>
        <v>808.21</v>
      </c>
      <c r="AU42" s="35"/>
      <c r="AV42" s="48">
        <f>ROUND(index!$O$33+(AD42*12)*index!$O$34,2)</f>
        <v>1025.8800000000001</v>
      </c>
      <c r="AW42" s="49">
        <f>ROUND(index!$O$37+(AD42*12)*index!$O$38,2)</f>
        <v>810.03</v>
      </c>
      <c r="AX42" s="35"/>
      <c r="AY42" s="158">
        <v>26</v>
      </c>
      <c r="AZ42" s="283">
        <f>ROUND(index!$O$41+((D42+F42+G42)*12)*index!$O$42,2)</f>
        <v>1825.5</v>
      </c>
      <c r="BA42" s="283">
        <f>ROUND(index!$O$41+(AD42*12)*index!$O$42,2)</f>
        <v>1835.9</v>
      </c>
      <c r="BB42" s="282"/>
      <c r="BC42" s="282"/>
    </row>
    <row r="43" spans="1:55" s="21" customFormat="1" ht="12" x14ac:dyDescent="0.2">
      <c r="A43" s="57">
        <v>27</v>
      </c>
      <c r="B43" s="107">
        <f t="shared" si="1"/>
        <v>15618.85</v>
      </c>
      <c r="C43" s="112">
        <f>ROUND(B43*index!$O$7,2)</f>
        <v>26659.82</v>
      </c>
      <c r="D43" s="162">
        <f>ROUND((B43/12)*index!$O$7,2)</f>
        <v>2221.65</v>
      </c>
      <c r="E43" s="232">
        <f t="shared" si="2"/>
        <v>13.4918</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9">
        <f>IF(A43&lt;18,0,ROUND((index!$N$25),2)*$H$7)</f>
        <v>0</v>
      </c>
      <c r="I43" s="8">
        <f t="shared" si="28"/>
        <v>0</v>
      </c>
      <c r="J43" s="107">
        <f>ROUND(index!$N$29/12,2)*$H$9</f>
        <v>0</v>
      </c>
      <c r="K43" s="112">
        <f>ROUND(index!$N$30/12,2)*$H$10</f>
        <v>0</v>
      </c>
      <c r="L43" s="162">
        <f>IF((SUM(D43:K43)-E43)&lt;index!$O$3,index!$O$3,SUM(D43:K43)-E43)</f>
        <v>2221.65</v>
      </c>
      <c r="M43" s="35"/>
      <c r="N43" s="43">
        <f t="shared" si="8"/>
        <v>3.5078999999999998</v>
      </c>
      <c r="O43" s="27">
        <f t="shared" si="9"/>
        <v>7.5553999999999997</v>
      </c>
      <c r="P43" s="27">
        <f t="shared" si="10"/>
        <v>4.7221000000000002</v>
      </c>
      <c r="Q43" s="27">
        <f t="shared" si="11"/>
        <v>6.7458999999999998</v>
      </c>
      <c r="R43" s="27">
        <f t="shared" si="12"/>
        <v>4.0475000000000003</v>
      </c>
      <c r="S43" s="44">
        <f t="shared" si="13"/>
        <v>2.6983999999999999</v>
      </c>
      <c r="T43" s="35"/>
      <c r="U43" s="48">
        <f t="shared" si="14"/>
        <v>116.86</v>
      </c>
      <c r="V43" s="22">
        <f t="shared" si="15"/>
        <v>233.72</v>
      </c>
      <c r="W43" s="49">
        <f t="shared" si="16"/>
        <v>350.58</v>
      </c>
      <c r="X43" s="35"/>
      <c r="Y43" s="114">
        <v>27</v>
      </c>
      <c r="Z43" s="55">
        <f t="shared" si="3"/>
        <v>2326.06</v>
      </c>
      <c r="AA43" s="119">
        <f>ROUND(Z43*index!$O$8,2)</f>
        <v>2372.58</v>
      </c>
      <c r="AB43" s="107">
        <f t="shared" si="4"/>
        <v>150.92999999999984</v>
      </c>
      <c r="AC43" s="23">
        <f t="shared" si="5"/>
        <v>27.54</v>
      </c>
      <c r="AD43" s="165">
        <f t="shared" si="6"/>
        <v>2249.19</v>
      </c>
      <c r="AE43" s="235">
        <f t="shared" si="17"/>
        <v>13.659000000000001</v>
      </c>
      <c r="AF43" s="35"/>
      <c r="AG43" s="41">
        <f t="shared" si="18"/>
        <v>3.5512999999999999</v>
      </c>
      <c r="AH43" s="26">
        <f t="shared" si="19"/>
        <v>7.649</v>
      </c>
      <c r="AI43" s="26">
        <f t="shared" si="20"/>
        <v>4.7807000000000004</v>
      </c>
      <c r="AJ43" s="26">
        <f t="shared" si="21"/>
        <v>6.8295000000000003</v>
      </c>
      <c r="AK43" s="26">
        <f t="shared" si="22"/>
        <v>4.0976999999999997</v>
      </c>
      <c r="AL43" s="42">
        <f t="shared" si="23"/>
        <v>2.7317999999999998</v>
      </c>
      <c r="AM43" s="35"/>
      <c r="AN43" s="48">
        <f t="shared" si="24"/>
        <v>118.31</v>
      </c>
      <c r="AO43" s="22">
        <f t="shared" si="25"/>
        <v>236.61</v>
      </c>
      <c r="AP43" s="49">
        <f t="shared" si="26"/>
        <v>354.92</v>
      </c>
      <c r="AQ43" s="111"/>
      <c r="AR43" s="158">
        <v>27</v>
      </c>
      <c r="AS43" s="22">
        <f>ROUND(index!$O$33+((D43+F43+G43)*12)*index!$O$34,2)</f>
        <v>1020.3</v>
      </c>
      <c r="AT43" s="49">
        <f>ROUND(index!$O$37+((D43+F43+G43)*12)*index!$O$38,2)</f>
        <v>808.85</v>
      </c>
      <c r="AU43" s="35"/>
      <c r="AV43" s="48">
        <f>ROUND(index!$O$33+(AD43*12)*index!$O$34,2)</f>
        <v>1028.56</v>
      </c>
      <c r="AW43" s="49">
        <f>ROUND(index!$O$37+(AD43*12)*index!$O$38,2)</f>
        <v>810.6</v>
      </c>
      <c r="AX43" s="35"/>
      <c r="AY43" s="158">
        <v>27</v>
      </c>
      <c r="AZ43" s="283">
        <f>ROUND(index!$O$41+((D43+F43+G43)*12)*index!$O$42,2)</f>
        <v>1829.14</v>
      </c>
      <c r="BA43" s="283">
        <f>ROUND(index!$O$41+(AD43*12)*index!$O$42,2)</f>
        <v>1839.16</v>
      </c>
      <c r="BB43" s="282"/>
      <c r="BC43" s="282"/>
    </row>
    <row r="44" spans="1:55" s="21" customFormat="1" ht="12" x14ac:dyDescent="0.2">
      <c r="A44" s="57">
        <v>28</v>
      </c>
      <c r="B44" s="107">
        <f t="shared" si="1"/>
        <v>15618.85</v>
      </c>
      <c r="C44" s="112">
        <f>ROUND(B44*index!$O$7,2)</f>
        <v>26659.82</v>
      </c>
      <c r="D44" s="162">
        <f>ROUND((B44/12)*index!$O$7,2)</f>
        <v>2221.65</v>
      </c>
      <c r="E44" s="232">
        <f t="shared" si="2"/>
        <v>13.4918</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9">
        <f>IF(A44&lt;18,0,ROUND((index!$N$25),2)*$H$7)</f>
        <v>0</v>
      </c>
      <c r="I44" s="8">
        <f t="shared" si="28"/>
        <v>0</v>
      </c>
      <c r="J44" s="107">
        <f>ROUND(index!$N$29/12,2)*$H$9</f>
        <v>0</v>
      </c>
      <c r="K44" s="112">
        <f>ROUND(index!$N$30/12,2)*$H$10</f>
        <v>0</v>
      </c>
      <c r="L44" s="162">
        <f>IF((SUM(D44:K44)-E44)&lt;index!$O$3,index!$O$3,SUM(D44:K44)-E44)</f>
        <v>2221.65</v>
      </c>
      <c r="M44" s="35"/>
      <c r="N44" s="43">
        <f t="shared" si="8"/>
        <v>3.5078999999999998</v>
      </c>
      <c r="O44" s="27">
        <f t="shared" si="9"/>
        <v>7.5553999999999997</v>
      </c>
      <c r="P44" s="27">
        <f t="shared" si="10"/>
        <v>4.7221000000000002</v>
      </c>
      <c r="Q44" s="27">
        <f t="shared" si="11"/>
        <v>6.7458999999999998</v>
      </c>
      <c r="R44" s="27">
        <f t="shared" si="12"/>
        <v>4.0475000000000003</v>
      </c>
      <c r="S44" s="44">
        <f t="shared" si="13"/>
        <v>2.6983999999999999</v>
      </c>
      <c r="T44" s="35"/>
      <c r="U44" s="48">
        <f t="shared" si="14"/>
        <v>116.86</v>
      </c>
      <c r="V44" s="22">
        <f t="shared" si="15"/>
        <v>233.72</v>
      </c>
      <c r="W44" s="49">
        <f t="shared" si="16"/>
        <v>350.58</v>
      </c>
      <c r="X44" s="35"/>
      <c r="Y44" s="114">
        <v>28</v>
      </c>
      <c r="Z44" s="55">
        <f t="shared" si="3"/>
        <v>2329.7600000000002</v>
      </c>
      <c r="AA44" s="119">
        <f>ROUND(Z44*index!$O$8,2)</f>
        <v>2376.36</v>
      </c>
      <c r="AB44" s="107">
        <f t="shared" si="4"/>
        <v>154.71000000000004</v>
      </c>
      <c r="AC44" s="23">
        <f t="shared" si="5"/>
        <v>28.23</v>
      </c>
      <c r="AD44" s="165">
        <f t="shared" si="6"/>
        <v>2249.88</v>
      </c>
      <c r="AE44" s="235">
        <f t="shared" si="17"/>
        <v>13.6632</v>
      </c>
      <c r="AF44" s="35"/>
      <c r="AG44" s="41">
        <f t="shared" si="18"/>
        <v>3.5524</v>
      </c>
      <c r="AH44" s="26">
        <f t="shared" si="19"/>
        <v>7.6513999999999998</v>
      </c>
      <c r="AI44" s="26">
        <f t="shared" si="20"/>
        <v>4.7820999999999998</v>
      </c>
      <c r="AJ44" s="26">
        <f t="shared" si="21"/>
        <v>6.8315999999999999</v>
      </c>
      <c r="AK44" s="26">
        <f t="shared" si="22"/>
        <v>4.0990000000000002</v>
      </c>
      <c r="AL44" s="42">
        <f t="shared" si="23"/>
        <v>2.7326000000000001</v>
      </c>
      <c r="AM44" s="35"/>
      <c r="AN44" s="48">
        <f t="shared" si="24"/>
        <v>118.34</v>
      </c>
      <c r="AO44" s="22">
        <f t="shared" si="25"/>
        <v>236.69</v>
      </c>
      <c r="AP44" s="49">
        <f t="shared" si="26"/>
        <v>355.03</v>
      </c>
      <c r="AQ44" s="111"/>
      <c r="AR44" s="158">
        <v>28</v>
      </c>
      <c r="AS44" s="22">
        <f>ROUND(index!$O$33+((D44+F44+G44)*12)*index!$O$34,2)</f>
        <v>1020.3</v>
      </c>
      <c r="AT44" s="49">
        <f>ROUND(index!$O$37+((D44+F44+G44)*12)*index!$O$38,2)</f>
        <v>808.85</v>
      </c>
      <c r="AU44" s="35"/>
      <c r="AV44" s="48">
        <f>ROUND(index!$O$33+(AD44*12)*index!$O$34,2)</f>
        <v>1028.76</v>
      </c>
      <c r="AW44" s="49">
        <f>ROUND(index!$O$37+(AD44*12)*index!$O$38,2)</f>
        <v>810.64</v>
      </c>
      <c r="AX44" s="35"/>
      <c r="AY44" s="158">
        <v>28</v>
      </c>
      <c r="AZ44" s="283">
        <f>ROUND(index!$O$41+((D44+F44+G44)*12)*index!$O$42,2)</f>
        <v>1829.14</v>
      </c>
      <c r="BA44" s="283">
        <f>ROUND(index!$O$41+(AD44*12)*index!$O$42,2)</f>
        <v>1839.41</v>
      </c>
      <c r="BB44" s="282"/>
      <c r="BC44" s="282"/>
    </row>
    <row r="45" spans="1:55" s="21" customFormat="1" ht="12" x14ac:dyDescent="0.2">
      <c r="A45" s="57">
        <v>29</v>
      </c>
      <c r="B45" s="107">
        <f t="shared" si="1"/>
        <v>15618.85</v>
      </c>
      <c r="C45" s="112">
        <f>ROUND(B45*index!$O$7,2)</f>
        <v>26659.82</v>
      </c>
      <c r="D45" s="162">
        <f>ROUND((B45/12)*index!$O$7,2)</f>
        <v>2221.65</v>
      </c>
      <c r="E45" s="232">
        <f t="shared" si="2"/>
        <v>13.4918</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9">
        <f>IF(A45&lt;18,0,ROUND((index!$N$25),2)*$H$7)</f>
        <v>0</v>
      </c>
      <c r="I45" s="8">
        <f t="shared" si="28"/>
        <v>0</v>
      </c>
      <c r="J45" s="107">
        <f>ROUND(index!$N$29/12,2)*$H$9</f>
        <v>0</v>
      </c>
      <c r="K45" s="112">
        <f>ROUND(index!$N$30/12,2)*$H$10</f>
        <v>0</v>
      </c>
      <c r="L45" s="162">
        <f>IF((SUM(D45:K45)-E45)&lt;index!$O$3,index!$O$3,SUM(D45:K45)-E45)</f>
        <v>2221.65</v>
      </c>
      <c r="M45" s="35"/>
      <c r="N45" s="43">
        <f t="shared" si="8"/>
        <v>3.5078999999999998</v>
      </c>
      <c r="O45" s="27">
        <f t="shared" si="9"/>
        <v>7.5553999999999997</v>
      </c>
      <c r="P45" s="27">
        <f t="shared" si="10"/>
        <v>4.7221000000000002</v>
      </c>
      <c r="Q45" s="27">
        <f t="shared" si="11"/>
        <v>6.7458999999999998</v>
      </c>
      <c r="R45" s="27">
        <f t="shared" si="12"/>
        <v>4.0475000000000003</v>
      </c>
      <c r="S45" s="44">
        <f t="shared" si="13"/>
        <v>2.6983999999999999</v>
      </c>
      <c r="T45" s="35"/>
      <c r="U45" s="48">
        <f t="shared" si="14"/>
        <v>116.86</v>
      </c>
      <c r="V45" s="22">
        <f t="shared" si="15"/>
        <v>233.72</v>
      </c>
      <c r="W45" s="49">
        <f t="shared" si="16"/>
        <v>350.58</v>
      </c>
      <c r="X45" s="35"/>
      <c r="Y45" s="114">
        <v>29</v>
      </c>
      <c r="Z45" s="55">
        <f t="shared" si="3"/>
        <v>2333.1799999999998</v>
      </c>
      <c r="AA45" s="119">
        <f>ROUND(Z45*index!$O$8,2)</f>
        <v>2379.84</v>
      </c>
      <c r="AB45" s="107">
        <f t="shared" si="4"/>
        <v>158.19000000000005</v>
      </c>
      <c r="AC45" s="23">
        <f t="shared" si="5"/>
        <v>28.87</v>
      </c>
      <c r="AD45" s="165">
        <f t="shared" si="6"/>
        <v>2250.52</v>
      </c>
      <c r="AE45" s="235">
        <f t="shared" si="17"/>
        <v>13.6671</v>
      </c>
      <c r="AF45" s="35"/>
      <c r="AG45" s="41">
        <f t="shared" si="18"/>
        <v>3.5533999999999999</v>
      </c>
      <c r="AH45" s="26">
        <f t="shared" si="19"/>
        <v>7.6536</v>
      </c>
      <c r="AI45" s="26">
        <f t="shared" si="20"/>
        <v>4.7835000000000001</v>
      </c>
      <c r="AJ45" s="26">
        <f t="shared" si="21"/>
        <v>6.8335999999999997</v>
      </c>
      <c r="AK45" s="26">
        <f t="shared" si="22"/>
        <v>4.1001000000000003</v>
      </c>
      <c r="AL45" s="42">
        <f t="shared" si="23"/>
        <v>2.7334000000000001</v>
      </c>
      <c r="AM45" s="35"/>
      <c r="AN45" s="48">
        <f t="shared" si="24"/>
        <v>118.38</v>
      </c>
      <c r="AO45" s="22">
        <f t="shared" si="25"/>
        <v>236.75</v>
      </c>
      <c r="AP45" s="49">
        <f t="shared" si="26"/>
        <v>355.13</v>
      </c>
      <c r="AQ45" s="111"/>
      <c r="AR45" s="158">
        <v>29</v>
      </c>
      <c r="AS45" s="22">
        <f>ROUND(index!$O$33+((D45+F45+G45)*12)*index!$O$34,2)</f>
        <v>1020.3</v>
      </c>
      <c r="AT45" s="49">
        <f>ROUND(index!$O$37+((D45+F45+G45)*12)*index!$O$38,2)</f>
        <v>808.85</v>
      </c>
      <c r="AU45" s="35"/>
      <c r="AV45" s="48">
        <f>ROUND(index!$O$33+(AD45*12)*index!$O$34,2)</f>
        <v>1028.96</v>
      </c>
      <c r="AW45" s="49">
        <f>ROUND(index!$O$37+(AD45*12)*index!$O$38,2)</f>
        <v>810.68</v>
      </c>
      <c r="AX45" s="35"/>
      <c r="AY45" s="158">
        <v>29</v>
      </c>
      <c r="AZ45" s="283">
        <f>ROUND(index!$O$41+((D45+F45+G45)*12)*index!$O$42,2)</f>
        <v>1829.14</v>
      </c>
      <c r="BA45" s="283">
        <f>ROUND(index!$O$41+(AD45*12)*index!$O$42,2)</f>
        <v>1839.64</v>
      </c>
      <c r="BB45" s="282"/>
      <c r="BC45" s="282"/>
    </row>
    <row r="46" spans="1:55" s="21" customFormat="1" ht="12" x14ac:dyDescent="0.2">
      <c r="A46" s="57">
        <v>30</v>
      </c>
      <c r="B46" s="107">
        <f t="shared" si="1"/>
        <v>15618.85</v>
      </c>
      <c r="C46" s="112">
        <f>ROUND(B46*index!$O$7,2)</f>
        <v>26659.82</v>
      </c>
      <c r="D46" s="162">
        <f>ROUND((B46/12)*index!$O$7,2)</f>
        <v>2221.65</v>
      </c>
      <c r="E46" s="232">
        <f t="shared" si="2"/>
        <v>13.4918</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9">
        <f>IF(A46&lt;18,0,ROUND((index!$N$25),2)*$H$7)</f>
        <v>0</v>
      </c>
      <c r="I46" s="8">
        <f t="shared" si="28"/>
        <v>0</v>
      </c>
      <c r="J46" s="107">
        <f>ROUND(index!$N$29/12,2)*$H$9</f>
        <v>0</v>
      </c>
      <c r="K46" s="112">
        <f>ROUND(index!$N$30/12,2)*$H$10</f>
        <v>0</v>
      </c>
      <c r="L46" s="162">
        <f>IF((SUM(D46:K46)-E46)&lt;index!$O$3,index!$O$3,SUM(D46:K46)-E46)</f>
        <v>2221.65</v>
      </c>
      <c r="M46" s="35"/>
      <c r="N46" s="43">
        <f t="shared" si="8"/>
        <v>3.5078999999999998</v>
      </c>
      <c r="O46" s="27">
        <f t="shared" si="9"/>
        <v>7.5553999999999997</v>
      </c>
      <c r="P46" s="27">
        <f t="shared" si="10"/>
        <v>4.7221000000000002</v>
      </c>
      <c r="Q46" s="27">
        <f t="shared" si="11"/>
        <v>6.7458999999999998</v>
      </c>
      <c r="R46" s="27">
        <f t="shared" si="12"/>
        <v>4.0475000000000003</v>
      </c>
      <c r="S46" s="44">
        <f t="shared" si="13"/>
        <v>2.6983999999999999</v>
      </c>
      <c r="T46" s="35"/>
      <c r="U46" s="48">
        <f t="shared" si="14"/>
        <v>116.86</v>
      </c>
      <c r="V46" s="22">
        <f t="shared" si="15"/>
        <v>233.72</v>
      </c>
      <c r="W46" s="49">
        <f t="shared" si="16"/>
        <v>350.58</v>
      </c>
      <c r="X46" s="35"/>
      <c r="Y46" s="114">
        <v>30</v>
      </c>
      <c r="Z46" s="55">
        <f t="shared" si="3"/>
        <v>2336.35</v>
      </c>
      <c r="AA46" s="119">
        <f>ROUND(Z46*index!$O$8,2)</f>
        <v>2383.08</v>
      </c>
      <c r="AB46" s="107">
        <f t="shared" si="4"/>
        <v>161.42999999999984</v>
      </c>
      <c r="AC46" s="23">
        <f t="shared" si="5"/>
        <v>29.46</v>
      </c>
      <c r="AD46" s="165">
        <f t="shared" si="6"/>
        <v>2251.11</v>
      </c>
      <c r="AE46" s="235">
        <f t="shared" si="17"/>
        <v>13.6707</v>
      </c>
      <c r="AF46" s="35"/>
      <c r="AG46" s="41">
        <f t="shared" si="18"/>
        <v>3.5543999999999998</v>
      </c>
      <c r="AH46" s="26">
        <f t="shared" si="19"/>
        <v>7.6555999999999997</v>
      </c>
      <c r="AI46" s="26">
        <f t="shared" si="20"/>
        <v>4.7847</v>
      </c>
      <c r="AJ46" s="26">
        <f t="shared" si="21"/>
        <v>6.8353999999999999</v>
      </c>
      <c r="AK46" s="26">
        <f t="shared" si="22"/>
        <v>4.1012000000000004</v>
      </c>
      <c r="AL46" s="42">
        <f t="shared" si="23"/>
        <v>2.7341000000000002</v>
      </c>
      <c r="AM46" s="35"/>
      <c r="AN46" s="48">
        <f t="shared" si="24"/>
        <v>118.41</v>
      </c>
      <c r="AO46" s="22">
        <f t="shared" si="25"/>
        <v>236.82</v>
      </c>
      <c r="AP46" s="49">
        <f t="shared" si="26"/>
        <v>355.23</v>
      </c>
      <c r="AQ46" s="111"/>
      <c r="AR46" s="158">
        <v>30</v>
      </c>
      <c r="AS46" s="22">
        <f>ROUND(index!$O$33+((D46+F46+G46)*12)*index!$O$34,2)</f>
        <v>1020.3</v>
      </c>
      <c r="AT46" s="49">
        <f>ROUND(index!$O$37+((D46+F46+G46)*12)*index!$O$38,2)</f>
        <v>808.85</v>
      </c>
      <c r="AU46" s="35"/>
      <c r="AV46" s="48">
        <f>ROUND(index!$O$33+(AD46*12)*index!$O$34,2)</f>
        <v>1029.1300000000001</v>
      </c>
      <c r="AW46" s="49">
        <f>ROUND(index!$O$37+(AD46*12)*index!$O$38,2)</f>
        <v>810.72</v>
      </c>
      <c r="AX46" s="35"/>
      <c r="AY46" s="158">
        <v>30</v>
      </c>
      <c r="AZ46" s="283">
        <f>ROUND(index!$O$41+((D46+F46+G46)*12)*index!$O$42,2)</f>
        <v>1829.14</v>
      </c>
      <c r="BA46" s="283">
        <f>ROUND(index!$O$41+(AD46*12)*index!$O$42,2)</f>
        <v>1839.85</v>
      </c>
      <c r="BB46" s="282"/>
      <c r="BC46" s="282"/>
    </row>
    <row r="47" spans="1:55" s="21" customFormat="1" ht="12" x14ac:dyDescent="0.2">
      <c r="A47" s="57">
        <v>31</v>
      </c>
      <c r="B47" s="107">
        <f t="shared" si="1"/>
        <v>15618.85</v>
      </c>
      <c r="C47" s="112">
        <f>ROUND(B47*index!$O$7,2)</f>
        <v>26659.82</v>
      </c>
      <c r="D47" s="162">
        <f>ROUND((B47/12)*index!$O$7,2)</f>
        <v>2221.65</v>
      </c>
      <c r="E47" s="232">
        <f t="shared" si="2"/>
        <v>13.4918</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9">
        <f>IF(A47&lt;18,0,ROUND((index!$N$25),2)*$H$7)</f>
        <v>0</v>
      </c>
      <c r="I47" s="8">
        <f t="shared" si="28"/>
        <v>0</v>
      </c>
      <c r="J47" s="107">
        <f>ROUND(index!$N$29/12,2)*$H$9</f>
        <v>0</v>
      </c>
      <c r="K47" s="112">
        <f>ROUND(index!$N$30/12,2)*$H$10</f>
        <v>0</v>
      </c>
      <c r="L47" s="162">
        <f>IF((SUM(D47:K47)-E47)&lt;index!$O$3,index!$O$3,SUM(D47:K47)-E47)</f>
        <v>2221.65</v>
      </c>
      <c r="M47" s="35"/>
      <c r="N47" s="43">
        <f t="shared" si="8"/>
        <v>3.5078999999999998</v>
      </c>
      <c r="O47" s="27">
        <f t="shared" si="9"/>
        <v>7.5553999999999997</v>
      </c>
      <c r="P47" s="27">
        <f t="shared" si="10"/>
        <v>4.7221000000000002</v>
      </c>
      <c r="Q47" s="27">
        <f t="shared" si="11"/>
        <v>6.7458999999999998</v>
      </c>
      <c r="R47" s="27">
        <f t="shared" si="12"/>
        <v>4.0475000000000003</v>
      </c>
      <c r="S47" s="44">
        <f t="shared" si="13"/>
        <v>2.6983999999999999</v>
      </c>
      <c r="T47" s="35"/>
      <c r="U47" s="48">
        <f t="shared" si="14"/>
        <v>116.86</v>
      </c>
      <c r="V47" s="22">
        <f t="shared" si="15"/>
        <v>233.72</v>
      </c>
      <c r="W47" s="49">
        <f t="shared" si="16"/>
        <v>350.58</v>
      </c>
      <c r="X47" s="35"/>
      <c r="Y47" s="114">
        <v>31</v>
      </c>
      <c r="Z47" s="55">
        <f t="shared" si="3"/>
        <v>2339.2800000000002</v>
      </c>
      <c r="AA47" s="119">
        <f>ROUND(Z47*index!$O$8,2)</f>
        <v>2386.0700000000002</v>
      </c>
      <c r="AB47" s="107">
        <f t="shared" si="4"/>
        <v>164.42000000000007</v>
      </c>
      <c r="AC47" s="23">
        <f t="shared" si="5"/>
        <v>30.01</v>
      </c>
      <c r="AD47" s="165">
        <f t="shared" si="6"/>
        <v>2251.6600000000003</v>
      </c>
      <c r="AE47" s="235">
        <f t="shared" si="17"/>
        <v>13.673999999999999</v>
      </c>
      <c r="AF47" s="35"/>
      <c r="AG47" s="41">
        <f t="shared" si="18"/>
        <v>3.5552000000000001</v>
      </c>
      <c r="AH47" s="26">
        <f t="shared" si="19"/>
        <v>7.6574</v>
      </c>
      <c r="AI47" s="26">
        <f t="shared" si="20"/>
        <v>4.7858999999999998</v>
      </c>
      <c r="AJ47" s="26">
        <f t="shared" si="21"/>
        <v>6.8369999999999997</v>
      </c>
      <c r="AK47" s="26">
        <f t="shared" si="22"/>
        <v>4.1021999999999998</v>
      </c>
      <c r="AL47" s="42">
        <f t="shared" si="23"/>
        <v>2.7347999999999999</v>
      </c>
      <c r="AM47" s="35"/>
      <c r="AN47" s="48">
        <f t="shared" si="24"/>
        <v>118.44</v>
      </c>
      <c r="AO47" s="22">
        <f t="shared" si="25"/>
        <v>236.87</v>
      </c>
      <c r="AP47" s="49">
        <f t="shared" si="26"/>
        <v>355.31</v>
      </c>
      <c r="AQ47" s="111"/>
      <c r="AR47" s="158">
        <v>31</v>
      </c>
      <c r="AS47" s="22">
        <f>ROUND(index!$O$33+((D47+F47+G47)*12)*index!$O$34,2)</f>
        <v>1020.3</v>
      </c>
      <c r="AT47" s="49">
        <f>ROUND(index!$O$37+((D47+F47+G47)*12)*index!$O$38,2)</f>
        <v>808.85</v>
      </c>
      <c r="AU47" s="35"/>
      <c r="AV47" s="48">
        <f>ROUND(index!$O$33+(AD47*12)*index!$O$34,2)</f>
        <v>1029.3</v>
      </c>
      <c r="AW47" s="49">
        <f>ROUND(index!$O$37+(AD47*12)*index!$O$38,2)</f>
        <v>810.76</v>
      </c>
      <c r="AX47" s="35"/>
      <c r="AY47" s="158">
        <v>31</v>
      </c>
      <c r="AZ47" s="283">
        <f>ROUND(index!$O$41+((D47+F47+G47)*12)*index!$O$42,2)</f>
        <v>1829.14</v>
      </c>
      <c r="BA47" s="283">
        <f>ROUND(index!$O$41+(AD47*12)*index!$O$42,2)</f>
        <v>1840.05</v>
      </c>
      <c r="BB47" s="282"/>
      <c r="BC47" s="282"/>
    </row>
    <row r="48" spans="1:55" s="21" customFormat="1" ht="12" x14ac:dyDescent="0.2">
      <c r="A48" s="58">
        <v>32</v>
      </c>
      <c r="B48" s="107">
        <f t="shared" si="1"/>
        <v>15618.85</v>
      </c>
      <c r="C48" s="112">
        <f>ROUND(B48*index!$O$7,2)</f>
        <v>26659.82</v>
      </c>
      <c r="D48" s="162">
        <f>ROUND((B48/12)*index!$O$7,2)</f>
        <v>2221.65</v>
      </c>
      <c r="E48" s="232">
        <f t="shared" si="2"/>
        <v>13.4918</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9">
        <f>IF(A48&lt;18,0,ROUND((index!$N$25),2)*$H$7)</f>
        <v>0</v>
      </c>
      <c r="I48" s="8">
        <f t="shared" si="28"/>
        <v>0</v>
      </c>
      <c r="J48" s="107">
        <f>ROUND(index!$N$29/12,2)*$H$9</f>
        <v>0</v>
      </c>
      <c r="K48" s="112">
        <f>ROUND(index!$N$30/12,2)*$H$10</f>
        <v>0</v>
      </c>
      <c r="L48" s="162">
        <f>IF((SUM(D48:K48)-E48)&lt;index!$O$3,index!$O$3,SUM(D48:K48)-E48)</f>
        <v>2221.65</v>
      </c>
      <c r="M48" s="35"/>
      <c r="N48" s="43">
        <f t="shared" si="8"/>
        <v>3.5078999999999998</v>
      </c>
      <c r="O48" s="27">
        <f t="shared" si="9"/>
        <v>7.5553999999999997</v>
      </c>
      <c r="P48" s="27">
        <f t="shared" si="10"/>
        <v>4.7221000000000002</v>
      </c>
      <c r="Q48" s="27">
        <f t="shared" si="11"/>
        <v>6.7458999999999998</v>
      </c>
      <c r="R48" s="27">
        <f t="shared" si="12"/>
        <v>4.0475000000000003</v>
      </c>
      <c r="S48" s="44">
        <f t="shared" si="13"/>
        <v>2.6983999999999999</v>
      </c>
      <c r="T48" s="35"/>
      <c r="U48" s="48">
        <f t="shared" si="14"/>
        <v>116.86</v>
      </c>
      <c r="V48" s="22">
        <f t="shared" si="15"/>
        <v>233.72</v>
      </c>
      <c r="W48" s="49">
        <f t="shared" si="16"/>
        <v>350.58</v>
      </c>
      <c r="X48" s="35"/>
      <c r="Y48" s="115">
        <v>32</v>
      </c>
      <c r="Z48" s="55">
        <f t="shared" si="3"/>
        <v>2342</v>
      </c>
      <c r="AA48" s="119">
        <f>ROUND(Z48*index!$O$8,2)</f>
        <v>2388.84</v>
      </c>
      <c r="AB48" s="107">
        <f t="shared" si="4"/>
        <v>167.19000000000005</v>
      </c>
      <c r="AC48" s="23">
        <f t="shared" si="5"/>
        <v>30.51</v>
      </c>
      <c r="AD48" s="165">
        <f t="shared" si="6"/>
        <v>2252.1600000000003</v>
      </c>
      <c r="AE48" s="235">
        <f t="shared" si="17"/>
        <v>13.677099999999999</v>
      </c>
      <c r="AF48" s="35"/>
      <c r="AG48" s="41">
        <f t="shared" si="18"/>
        <v>3.556</v>
      </c>
      <c r="AH48" s="26">
        <f t="shared" si="19"/>
        <v>7.6592000000000002</v>
      </c>
      <c r="AI48" s="26">
        <f t="shared" si="20"/>
        <v>4.7869999999999999</v>
      </c>
      <c r="AJ48" s="26">
        <f t="shared" si="21"/>
        <v>6.8385999999999996</v>
      </c>
      <c r="AK48" s="26">
        <f t="shared" si="22"/>
        <v>4.1031000000000004</v>
      </c>
      <c r="AL48" s="42">
        <f t="shared" si="23"/>
        <v>2.7353999999999998</v>
      </c>
      <c r="AM48" s="35"/>
      <c r="AN48" s="48">
        <f t="shared" si="24"/>
        <v>118.46</v>
      </c>
      <c r="AO48" s="22">
        <f t="shared" si="25"/>
        <v>236.93</v>
      </c>
      <c r="AP48" s="49">
        <f t="shared" si="26"/>
        <v>355.39</v>
      </c>
      <c r="AQ48" s="111"/>
      <c r="AR48" s="159">
        <v>32</v>
      </c>
      <c r="AS48" s="22">
        <f>ROUND(index!$O$33+((D48+F48+G48)*12)*index!$O$34,2)</f>
        <v>1020.3</v>
      </c>
      <c r="AT48" s="49">
        <f>ROUND(index!$O$37+((D48+F48+G48)*12)*index!$O$38,2)</f>
        <v>808.85</v>
      </c>
      <c r="AU48" s="35"/>
      <c r="AV48" s="48">
        <f>ROUND(index!$O$33+(AD48*12)*index!$O$34,2)</f>
        <v>1029.45</v>
      </c>
      <c r="AW48" s="49">
        <f>ROUND(index!$O$37+(AD48*12)*index!$O$38,2)</f>
        <v>810.79</v>
      </c>
      <c r="AX48" s="35"/>
      <c r="AY48" s="159">
        <v>32</v>
      </c>
      <c r="AZ48" s="283">
        <f>ROUND(index!$O$41+((D48+F48+G48)*12)*index!$O$42,2)</f>
        <v>1829.14</v>
      </c>
      <c r="BA48" s="283">
        <f>ROUND(index!$O$41+(AD48*12)*index!$O$42,2)</f>
        <v>1840.24</v>
      </c>
      <c r="BB48" s="282"/>
      <c r="BC48" s="282"/>
    </row>
    <row r="49" spans="1:55" s="21" customFormat="1" ht="12" x14ac:dyDescent="0.2">
      <c r="A49" s="58">
        <v>33</v>
      </c>
      <c r="B49" s="107">
        <f t="shared" si="1"/>
        <v>15618.85</v>
      </c>
      <c r="C49" s="112">
        <f>ROUND(B49*index!$O$7,2)</f>
        <v>26659.82</v>
      </c>
      <c r="D49" s="162">
        <f>ROUND((B49/12)*index!$O$7,2)</f>
        <v>2221.65</v>
      </c>
      <c r="E49" s="232">
        <f t="shared" si="2"/>
        <v>13.4918</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9">
        <f>IF(A49&lt;18,0,ROUND((index!$N$25),2)*$H$7)</f>
        <v>0</v>
      </c>
      <c r="I49" s="8">
        <f t="shared" si="28"/>
        <v>0</v>
      </c>
      <c r="J49" s="107">
        <f>ROUND(index!$N$29/12,2)*$H$9</f>
        <v>0</v>
      </c>
      <c r="K49" s="112">
        <f>ROUND(index!$N$30/12,2)*$H$10</f>
        <v>0</v>
      </c>
      <c r="L49" s="162">
        <f>IF((SUM(D49:K49)-E49)&lt;index!$O$3,index!$O$3,SUM(D49:K49)-E49)</f>
        <v>2221.65</v>
      </c>
      <c r="M49" s="35"/>
      <c r="N49" s="43">
        <f t="shared" si="8"/>
        <v>3.5078999999999998</v>
      </c>
      <c r="O49" s="27">
        <f t="shared" si="9"/>
        <v>7.5553999999999997</v>
      </c>
      <c r="P49" s="27">
        <f t="shared" si="10"/>
        <v>4.7221000000000002</v>
      </c>
      <c r="Q49" s="27">
        <f t="shared" si="11"/>
        <v>6.7458999999999998</v>
      </c>
      <c r="R49" s="27">
        <f t="shared" si="12"/>
        <v>4.0475000000000003</v>
      </c>
      <c r="S49" s="44">
        <f t="shared" si="13"/>
        <v>2.6983999999999999</v>
      </c>
      <c r="T49" s="35"/>
      <c r="U49" s="48">
        <f t="shared" si="14"/>
        <v>116.86</v>
      </c>
      <c r="V49" s="22">
        <f t="shared" si="15"/>
        <v>233.72</v>
      </c>
      <c r="W49" s="49">
        <f t="shared" si="16"/>
        <v>350.58</v>
      </c>
      <c r="X49" s="35"/>
      <c r="Y49" s="115">
        <v>33</v>
      </c>
      <c r="Z49" s="55">
        <f t="shared" si="3"/>
        <v>2344.52</v>
      </c>
      <c r="AA49" s="119">
        <f>ROUND(Z49*index!$O$8,2)</f>
        <v>2391.41</v>
      </c>
      <c r="AB49" s="107">
        <f t="shared" si="4"/>
        <v>169.75999999999976</v>
      </c>
      <c r="AC49" s="23">
        <f t="shared" si="5"/>
        <v>30.98</v>
      </c>
      <c r="AD49" s="165">
        <f t="shared" si="6"/>
        <v>2252.63</v>
      </c>
      <c r="AE49" s="235">
        <f t="shared" si="17"/>
        <v>13.6799</v>
      </c>
      <c r="AF49" s="35"/>
      <c r="AG49" s="41">
        <f t="shared" si="18"/>
        <v>3.5568</v>
      </c>
      <c r="AH49" s="26">
        <f t="shared" si="19"/>
        <v>7.6607000000000003</v>
      </c>
      <c r="AI49" s="26">
        <f t="shared" si="20"/>
        <v>4.7880000000000003</v>
      </c>
      <c r="AJ49" s="26">
        <f t="shared" si="21"/>
        <v>6.84</v>
      </c>
      <c r="AK49" s="26">
        <f t="shared" si="22"/>
        <v>4.1040000000000001</v>
      </c>
      <c r="AL49" s="42">
        <f t="shared" si="23"/>
        <v>2.7360000000000002</v>
      </c>
      <c r="AM49" s="35"/>
      <c r="AN49" s="48">
        <f t="shared" si="24"/>
        <v>118.49</v>
      </c>
      <c r="AO49" s="22">
        <f t="shared" si="25"/>
        <v>236.98</v>
      </c>
      <c r="AP49" s="49">
        <f t="shared" si="26"/>
        <v>355.47</v>
      </c>
      <c r="AQ49" s="111"/>
      <c r="AR49" s="159">
        <v>33</v>
      </c>
      <c r="AS49" s="22">
        <f>ROUND(index!$O$33+((D49+F49+G49)*12)*index!$O$34,2)</f>
        <v>1020.3</v>
      </c>
      <c r="AT49" s="49">
        <f>ROUND(index!$O$37+((D49+F49+G49)*12)*index!$O$38,2)</f>
        <v>808.85</v>
      </c>
      <c r="AU49" s="35"/>
      <c r="AV49" s="48">
        <f>ROUND(index!$O$33+(AD49*12)*index!$O$34,2)</f>
        <v>1029.5899999999999</v>
      </c>
      <c r="AW49" s="49">
        <f>ROUND(index!$O$37+(AD49*12)*index!$O$38,2)</f>
        <v>810.82</v>
      </c>
      <c r="AX49" s="35"/>
      <c r="AY49" s="159">
        <v>33</v>
      </c>
      <c r="AZ49" s="283">
        <f>ROUND(index!$O$41+((D49+F49+G49)*12)*index!$O$42,2)</f>
        <v>1829.14</v>
      </c>
      <c r="BA49" s="283">
        <f>ROUND(index!$O$41+(AD49*12)*index!$O$42,2)</f>
        <v>1840.41</v>
      </c>
      <c r="BB49" s="282"/>
      <c r="BC49" s="282"/>
    </row>
    <row r="50" spans="1:55" s="21" customFormat="1" ht="12" x14ac:dyDescent="0.2">
      <c r="A50" s="58">
        <v>34</v>
      </c>
      <c r="B50" s="107">
        <f t="shared" si="1"/>
        <v>15618.85</v>
      </c>
      <c r="C50" s="112">
        <f>ROUND(B50*index!$O$7,2)</f>
        <v>26659.82</v>
      </c>
      <c r="D50" s="162">
        <f>ROUND((B50/12)*index!$O$7,2)</f>
        <v>2221.65</v>
      </c>
      <c r="E50" s="232">
        <f t="shared" si="2"/>
        <v>13.4918</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9">
        <f>IF(A50&lt;18,0,ROUND((index!$N$25),2)*$H$7)</f>
        <v>0</v>
      </c>
      <c r="I50" s="8">
        <f t="shared" si="28"/>
        <v>0</v>
      </c>
      <c r="J50" s="107">
        <f>ROUND(index!$N$29/12,2)*$H$9</f>
        <v>0</v>
      </c>
      <c r="K50" s="112">
        <f>ROUND(index!$N$30/12,2)*$H$10</f>
        <v>0</v>
      </c>
      <c r="L50" s="162">
        <f>IF((SUM(D50:K50)-E50)&lt;index!$O$3,index!$O$3,SUM(D50:K50)-E50)</f>
        <v>2221.65</v>
      </c>
      <c r="M50" s="35"/>
      <c r="N50" s="43">
        <f t="shared" si="8"/>
        <v>3.5078999999999998</v>
      </c>
      <c r="O50" s="27">
        <f t="shared" si="9"/>
        <v>7.5553999999999997</v>
      </c>
      <c r="P50" s="27">
        <f t="shared" si="10"/>
        <v>4.7221000000000002</v>
      </c>
      <c r="Q50" s="27">
        <f t="shared" si="11"/>
        <v>6.7458999999999998</v>
      </c>
      <c r="R50" s="27">
        <f t="shared" si="12"/>
        <v>4.0475000000000003</v>
      </c>
      <c r="S50" s="44">
        <f t="shared" si="13"/>
        <v>2.6983999999999999</v>
      </c>
      <c r="T50" s="35"/>
      <c r="U50" s="48">
        <f t="shared" si="14"/>
        <v>116.86</v>
      </c>
      <c r="V50" s="22">
        <f t="shared" si="15"/>
        <v>233.72</v>
      </c>
      <c r="W50" s="49">
        <f t="shared" si="16"/>
        <v>350.58</v>
      </c>
      <c r="X50" s="35"/>
      <c r="Y50" s="115">
        <v>34</v>
      </c>
      <c r="Z50" s="55">
        <f t="shared" si="3"/>
        <v>2346.85</v>
      </c>
      <c r="AA50" s="119">
        <f>ROUND(Z50*index!$O$8,2)</f>
        <v>2393.79</v>
      </c>
      <c r="AB50" s="107">
        <f t="shared" si="4"/>
        <v>172.13999999999987</v>
      </c>
      <c r="AC50" s="23">
        <f t="shared" si="5"/>
        <v>31.42</v>
      </c>
      <c r="AD50" s="165">
        <f t="shared" si="6"/>
        <v>2253.0700000000002</v>
      </c>
      <c r="AE50" s="235">
        <f t="shared" si="17"/>
        <v>13.682600000000001</v>
      </c>
      <c r="AF50" s="35"/>
      <c r="AG50" s="41">
        <f t="shared" si="18"/>
        <v>3.5575000000000001</v>
      </c>
      <c r="AH50" s="26">
        <f t="shared" si="19"/>
        <v>7.6623000000000001</v>
      </c>
      <c r="AI50" s="26">
        <f t="shared" si="20"/>
        <v>4.7888999999999999</v>
      </c>
      <c r="AJ50" s="26">
        <f t="shared" si="21"/>
        <v>6.8413000000000004</v>
      </c>
      <c r="AK50" s="26">
        <f t="shared" si="22"/>
        <v>4.1048</v>
      </c>
      <c r="AL50" s="42">
        <f t="shared" si="23"/>
        <v>2.7364999999999999</v>
      </c>
      <c r="AM50" s="35"/>
      <c r="AN50" s="48">
        <f t="shared" si="24"/>
        <v>118.51</v>
      </c>
      <c r="AO50" s="22">
        <f t="shared" si="25"/>
        <v>237.02</v>
      </c>
      <c r="AP50" s="49">
        <f t="shared" si="26"/>
        <v>355.53</v>
      </c>
      <c r="AQ50" s="111"/>
      <c r="AR50" s="159">
        <v>34</v>
      </c>
      <c r="AS50" s="22">
        <f>ROUND(index!$O$33+((D50+F50+G50)*12)*index!$O$34,2)</f>
        <v>1020.3</v>
      </c>
      <c r="AT50" s="49">
        <f>ROUND(index!$O$37+((D50+F50+G50)*12)*index!$O$38,2)</f>
        <v>808.85</v>
      </c>
      <c r="AU50" s="35"/>
      <c r="AV50" s="48">
        <f>ROUND(index!$O$33+(AD50*12)*index!$O$34,2)</f>
        <v>1029.72</v>
      </c>
      <c r="AW50" s="49">
        <f>ROUND(index!$O$37+(AD50*12)*index!$O$38,2)</f>
        <v>810.85</v>
      </c>
      <c r="AX50" s="35"/>
      <c r="AY50" s="159">
        <v>34</v>
      </c>
      <c r="AZ50" s="283">
        <f>ROUND(index!$O$41+((D50+F50+G50)*12)*index!$O$42,2)</f>
        <v>1829.14</v>
      </c>
      <c r="BA50" s="283">
        <f>ROUND(index!$O$41+(AD50*12)*index!$O$42,2)</f>
        <v>1840.57</v>
      </c>
      <c r="BB50" s="282"/>
      <c r="BC50" s="282"/>
    </row>
    <row r="51" spans="1:55" s="25" customFormat="1" thickBot="1" x14ac:dyDescent="0.25">
      <c r="A51" s="59">
        <v>35</v>
      </c>
      <c r="B51" s="108">
        <f t="shared" si="1"/>
        <v>15618.85</v>
      </c>
      <c r="C51" s="113">
        <f>ROUND(B51*index!$O$7,2)</f>
        <v>26659.82</v>
      </c>
      <c r="D51" s="163">
        <f>ROUND((B51/12)*index!$O$7,2)</f>
        <v>2221.65</v>
      </c>
      <c r="E51" s="233">
        <f t="shared" si="2"/>
        <v>13.4918</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41">
        <f>IF(A51&lt;18,0,ROUND((index!$N$25),2)*$H$7)</f>
        <v>0</v>
      </c>
      <c r="I51" s="9">
        <f t="shared" si="28"/>
        <v>0</v>
      </c>
      <c r="J51" s="108">
        <f>ROUND(index!$N$29/12,2)*$H$9</f>
        <v>0</v>
      </c>
      <c r="K51" s="113">
        <f>ROUND(index!$N$30/12,2)*$H$10</f>
        <v>0</v>
      </c>
      <c r="L51" s="163">
        <f>IF((SUM(D51:K51)-E51)&lt;index!$O$3,index!$O$3,SUM(D51:K51)-E51)</f>
        <v>2221.65</v>
      </c>
      <c r="M51" s="35"/>
      <c r="N51" s="45">
        <f t="shared" si="8"/>
        <v>3.5078999999999998</v>
      </c>
      <c r="O51" s="46">
        <f t="shared" si="9"/>
        <v>7.5553999999999997</v>
      </c>
      <c r="P51" s="46">
        <f t="shared" si="10"/>
        <v>4.7221000000000002</v>
      </c>
      <c r="Q51" s="46">
        <f t="shared" si="11"/>
        <v>6.7458999999999998</v>
      </c>
      <c r="R51" s="46">
        <f t="shared" si="12"/>
        <v>4.0475000000000003</v>
      </c>
      <c r="S51" s="47">
        <f t="shared" si="13"/>
        <v>2.6983999999999999</v>
      </c>
      <c r="T51" s="35"/>
      <c r="U51" s="50">
        <f t="shared" si="14"/>
        <v>116.86</v>
      </c>
      <c r="V51" s="51">
        <f t="shared" si="15"/>
        <v>233.72</v>
      </c>
      <c r="W51" s="52">
        <f t="shared" si="16"/>
        <v>350.58</v>
      </c>
      <c r="X51" s="35"/>
      <c r="Y51" s="116">
        <v>35</v>
      </c>
      <c r="Z51" s="56">
        <f t="shared" si="3"/>
        <v>2349.0100000000002</v>
      </c>
      <c r="AA51" s="120">
        <f>ROUND(Z51*index!$O$8,2)</f>
        <v>2395.9899999999998</v>
      </c>
      <c r="AB51" s="108">
        <f t="shared" si="4"/>
        <v>174.33999999999969</v>
      </c>
      <c r="AC51" s="24">
        <f t="shared" si="5"/>
        <v>31.82</v>
      </c>
      <c r="AD51" s="166">
        <f t="shared" si="6"/>
        <v>2253.4700000000003</v>
      </c>
      <c r="AE51" s="236">
        <f t="shared" si="17"/>
        <v>13.685</v>
      </c>
      <c r="AF51" s="35"/>
      <c r="AG51" s="41">
        <f t="shared" si="18"/>
        <v>3.5581</v>
      </c>
      <c r="AH51" s="26">
        <f t="shared" si="19"/>
        <v>7.6635999999999997</v>
      </c>
      <c r="AI51" s="26">
        <f t="shared" si="20"/>
        <v>4.7897999999999996</v>
      </c>
      <c r="AJ51" s="26">
        <f t="shared" si="21"/>
        <v>6.8425000000000002</v>
      </c>
      <c r="AK51" s="26">
        <f t="shared" si="22"/>
        <v>4.1055000000000001</v>
      </c>
      <c r="AL51" s="42">
        <f t="shared" si="23"/>
        <v>2.7370000000000001</v>
      </c>
      <c r="AM51" s="35"/>
      <c r="AN51" s="50">
        <f t="shared" si="24"/>
        <v>118.53</v>
      </c>
      <c r="AO51" s="51">
        <f t="shared" si="25"/>
        <v>237.07</v>
      </c>
      <c r="AP51" s="52">
        <f t="shared" si="26"/>
        <v>355.6</v>
      </c>
      <c r="AQ51" s="111"/>
      <c r="AR51" s="160">
        <v>35</v>
      </c>
      <c r="AS51" s="51">
        <f>ROUND(index!$O$33+((D51+F51+G51)*12)*index!$O$34,2)</f>
        <v>1020.3</v>
      </c>
      <c r="AT51" s="52">
        <f>ROUND(index!$O$37+((D51+F51+G51)*12)*index!$O$38,2)</f>
        <v>808.85</v>
      </c>
      <c r="AU51" s="35"/>
      <c r="AV51" s="50">
        <f>ROUND(index!$O$33+(AD51*12)*index!$O$34,2)</f>
        <v>1029.8399999999999</v>
      </c>
      <c r="AW51" s="52">
        <f>ROUND(index!$O$37+(AD51*12)*index!$O$38,2)</f>
        <v>810.87</v>
      </c>
      <c r="AX51" s="35"/>
      <c r="AY51" s="160">
        <v>35</v>
      </c>
      <c r="AZ51" s="284">
        <f>ROUND(index!$O$41+((D51+F51+G51)*12)*index!$O$42,2)</f>
        <v>1829.14</v>
      </c>
      <c r="BA51" s="284">
        <f>ROUND(index!$O$41+(AD51*12)*index!$O$42,2)</f>
        <v>1840.71</v>
      </c>
      <c r="BB51" s="282"/>
      <c r="BC51" s="282"/>
    </row>
    <row r="52" spans="1:55" x14ac:dyDescent="0.2">
      <c r="G52" s="12"/>
      <c r="H52" s="12"/>
      <c r="I52" s="12"/>
      <c r="M52" s="16"/>
      <c r="Y52" s="16"/>
      <c r="AR52" s="16"/>
      <c r="AY52" s="16"/>
    </row>
  </sheetData>
  <sheetProtection algorithmName="SHA-512" hashValue="6EjSc0g0sNzKxUwdTVjtBueqdss4vEaoQkiF44aHcOvoiJvs7OhrYZxU8WXK31HZ4IIfrK9L4/VST6XJsgB5pA==" saltValue="ZFApvptKpqls9Ur4h39gOw==" spinCount="100000" sheet="1" objects="1" scenarios="1" autoFilter="0"/>
  <conditionalFormatting sqref="AB16:AB51">
    <cfRule type="cellIs" dxfId="7" priority="13" stopIfTrue="1" operator="greaterThan">
      <formula>0</formula>
    </cfRule>
    <cfRule type="cellIs" dxfId="6" priority="14" stopIfTrue="1" operator="lessThan">
      <formula>0</formula>
    </cfRule>
    <cfRule type="cellIs" dxfId="5" priority="15" stopIfTrue="1" operator="lessThan">
      <formula>-1086.96</formula>
    </cfRule>
    <cfRule type="cellIs" dxfId="4" priority="16" stopIfTrue="1" operator="lessThan">
      <formula>0</formula>
    </cfRule>
  </conditionalFormatting>
  <pageMargins left="1.1811023622047245" right="0.98425196850393704" top="1.56" bottom="0.62" header="0.51181102362204722" footer="0.51181102362204722"/>
  <pageSetup paperSize="9" scale="64" fitToWidth="0" pageOrder="overThenDown" orientation="landscape" r:id="rId1"/>
  <headerFooter>
    <oddHeader>&amp;L&amp;G&amp;C&amp;P/&amp;N&amp;RIndex juni 2017
Barema's Federale Gezondheidsdiensten</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ificbasisdoel!$A$56:$A$73</xm:f>
          </x14:formula1>
          <xm:sqref>I3</xm:sqref>
        </x14:dataValidation>
        <x14:dataValidation type="list" allowBlank="1" showInputMessage="1" showErrorMessage="1">
          <x14:formula1>
            <xm:f>basisjaarlonen!$A$51:$A$117</xm:f>
          </x14:formula1>
          <xm:sqref>E3</xm:sqref>
        </x14:dataValidation>
        <x14:dataValidation type="list" allowBlank="1" showInputMessage="1" showErrorMessage="1">
          <x14:formula1>
            <xm:f>index!$Q$23:$Q$24</xm:f>
          </x14:formula1>
          <xm:sqref>E5:E10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52"/>
  <sheetViews>
    <sheetView zoomScaleNormal="100" workbookViewId="0">
      <pane xSplit="1" topLeftCell="AE1" activePane="topRight" state="frozen"/>
      <selection activeCell="H17" sqref="H17"/>
      <selection pane="topRight" activeCell="E7" sqref="E7"/>
    </sheetView>
  </sheetViews>
  <sheetFormatPr defaultColWidth="9.140625" defaultRowHeight="12.75" x14ac:dyDescent="0.2"/>
  <cols>
    <col min="1" max="1" width="4.5703125" style="1" bestFit="1" customWidth="1"/>
    <col min="2" max="2" width="9.42578125" style="1" customWidth="1"/>
    <col min="3" max="4" width="10" style="1" customWidth="1"/>
    <col min="5" max="5" width="11.140625" style="1" customWidth="1"/>
    <col min="6" max="6" width="6.42578125" style="3" customWidth="1"/>
    <col min="7" max="7" width="6" style="1" customWidth="1"/>
    <col min="8" max="8" width="6.5703125" style="1" customWidth="1"/>
    <col min="9" max="9" width="8.140625" style="1" customWidth="1"/>
    <col min="10" max="10" width="8.28515625" style="1" customWidth="1"/>
    <col min="11" max="11" width="7.42578125" style="1" customWidth="1"/>
    <col min="12" max="12" width="11.140625" style="1" customWidth="1"/>
    <col min="13" max="13" width="2.7109375" style="1" customWidth="1"/>
    <col min="14" max="19" width="8.42578125" style="1" customWidth="1"/>
    <col min="20" max="20" width="2.7109375" style="1" customWidth="1"/>
    <col min="21" max="23" width="7.7109375" style="1" customWidth="1"/>
    <col min="24" max="24" width="2.7109375" style="1" customWidth="1"/>
    <col min="25" max="25" width="4.28515625" style="1" customWidth="1"/>
    <col min="26" max="26" width="13" style="1" hidden="1" customWidth="1"/>
    <col min="27" max="27" width="15.5703125" style="1" customWidth="1"/>
    <col min="28" max="28" width="9.5703125" style="1" customWidth="1"/>
    <col min="29" max="29" width="9.5703125" style="3" customWidth="1"/>
    <col min="30" max="30" width="15.28515625" style="1" customWidth="1"/>
    <col min="31" max="31" width="11.85546875" style="39" customWidth="1"/>
    <col min="32" max="32" width="2.7109375" style="1" customWidth="1"/>
    <col min="33" max="38" width="7.7109375" style="1" customWidth="1"/>
    <col min="39" max="39" width="2.7109375" style="1" customWidth="1"/>
    <col min="40" max="42" width="8" style="1" customWidth="1"/>
    <col min="43" max="43" width="2.7109375" style="1" customWidth="1"/>
    <col min="44" max="44" width="4.28515625" style="1" customWidth="1"/>
    <col min="45" max="46" width="19" style="1" customWidth="1"/>
    <col min="47" max="47" width="2.7109375" style="1" customWidth="1"/>
    <col min="48" max="49" width="22.85546875" style="1" customWidth="1"/>
    <col min="50" max="16384" width="9.140625" style="1"/>
  </cols>
  <sheetData>
    <row r="1" spans="1:49" ht="13.5" thickBot="1" x14ac:dyDescent="0.25"/>
    <row r="2" spans="1:49" ht="16.5" thickBot="1" x14ac:dyDescent="0.3">
      <c r="B2" s="171" t="s">
        <v>227</v>
      </c>
      <c r="C2" s="172"/>
      <c r="D2" s="172"/>
      <c r="E2" s="173"/>
      <c r="H2" s="171" t="s">
        <v>237</v>
      </c>
      <c r="I2" s="172"/>
      <c r="J2" s="172"/>
      <c r="K2" s="172"/>
      <c r="L2" s="173"/>
      <c r="AA2" s="205" t="s">
        <v>259</v>
      </c>
      <c r="AD2" s="205" t="s">
        <v>176</v>
      </c>
    </row>
    <row r="3" spans="1:49" s="36" customFormat="1" ht="16.5" thickBot="1" x14ac:dyDescent="0.25">
      <c r="B3" s="167" t="s">
        <v>225</v>
      </c>
      <c r="C3" s="168"/>
      <c r="D3" s="169"/>
      <c r="E3" s="180" t="s">
        <v>0</v>
      </c>
      <c r="G3" s="37"/>
      <c r="H3" s="174" t="s">
        <v>189</v>
      </c>
      <c r="I3" s="182" t="s">
        <v>156</v>
      </c>
      <c r="N3" s="138" t="s">
        <v>238</v>
      </c>
      <c r="O3" s="136"/>
      <c r="P3" s="136"/>
      <c r="Q3" s="136"/>
      <c r="R3" s="137"/>
      <c r="U3" s="138" t="s">
        <v>258</v>
      </c>
      <c r="V3" s="136"/>
      <c r="W3" s="137"/>
      <c r="AA3" s="170" t="str">
        <f>AD15</f>
        <v>1.12 --&gt; cat 4</v>
      </c>
      <c r="AC3" s="37"/>
      <c r="AD3" s="175">
        <f>AC14</f>
        <v>0.1825</v>
      </c>
      <c r="AE3" s="40"/>
      <c r="AG3" s="138" t="s">
        <v>238</v>
      </c>
      <c r="AH3" s="136"/>
      <c r="AI3" s="136"/>
      <c r="AJ3" s="136"/>
      <c r="AK3" s="137"/>
      <c r="AN3" s="138" t="s">
        <v>258</v>
      </c>
      <c r="AO3" s="136"/>
      <c r="AP3" s="137"/>
    </row>
    <row r="4" spans="1:49" ht="16.5" thickBot="1" x14ac:dyDescent="0.3">
      <c r="B4" s="192" t="s">
        <v>226</v>
      </c>
      <c r="C4" s="39"/>
      <c r="D4" s="39"/>
      <c r="F4" s="1"/>
      <c r="G4" s="3"/>
      <c r="N4" s="196" t="s">
        <v>239</v>
      </c>
      <c r="O4" s="16"/>
      <c r="P4" s="16"/>
      <c r="Q4" s="16"/>
      <c r="R4" s="17">
        <v>0.26</v>
      </c>
      <c r="U4" s="198" t="s">
        <v>255</v>
      </c>
      <c r="V4" s="199" t="s">
        <v>256</v>
      </c>
      <c r="W4" s="200" t="s">
        <v>257</v>
      </c>
      <c r="AD4" s="4"/>
      <c r="AG4" s="196" t="s">
        <v>239</v>
      </c>
      <c r="AH4" s="187"/>
      <c r="AI4" s="187"/>
      <c r="AJ4" s="187"/>
      <c r="AK4" s="207">
        <v>0.26</v>
      </c>
      <c r="AN4" s="198" t="s">
        <v>255</v>
      </c>
      <c r="AO4" s="199" t="s">
        <v>256</v>
      </c>
      <c r="AP4" s="200" t="s">
        <v>257</v>
      </c>
    </row>
    <row r="5" spans="1:49" ht="13.5" thickBot="1" x14ac:dyDescent="0.25">
      <c r="B5" s="183" t="s">
        <v>229</v>
      </c>
      <c r="C5" s="184"/>
      <c r="D5" s="185"/>
      <c r="E5" s="213" t="s">
        <v>279</v>
      </c>
      <c r="F5" s="1"/>
      <c r="G5" s="204" t="s">
        <v>231</v>
      </c>
      <c r="H5" s="1">
        <f t="shared" ref="H5:H10" si="0">IF(E5="oui",1,0)</f>
        <v>0</v>
      </c>
      <c r="N5" s="196" t="s">
        <v>240</v>
      </c>
      <c r="O5" s="16"/>
      <c r="P5" s="16"/>
      <c r="Q5" s="16"/>
      <c r="R5" s="17">
        <v>0.5</v>
      </c>
      <c r="U5" s="201">
        <v>5.2600000000000001E-2</v>
      </c>
      <c r="V5" s="202">
        <v>0.1052</v>
      </c>
      <c r="W5" s="203">
        <v>0.1578</v>
      </c>
      <c r="AG5" s="196" t="s">
        <v>267</v>
      </c>
      <c r="AH5" s="187"/>
      <c r="AI5" s="187"/>
      <c r="AJ5" s="187"/>
      <c r="AK5" s="207">
        <v>0.5</v>
      </c>
      <c r="AN5" s="201">
        <v>5.2600000000000001E-2</v>
      </c>
      <c r="AO5" s="202">
        <v>0.1052</v>
      </c>
      <c r="AP5" s="203">
        <v>0.1578</v>
      </c>
    </row>
    <row r="6" spans="1:49" ht="13.5" thickBot="1" x14ac:dyDescent="0.25">
      <c r="B6" s="186" t="s">
        <v>246</v>
      </c>
      <c r="C6" s="187"/>
      <c r="D6" s="188"/>
      <c r="E6" s="213" t="s">
        <v>279</v>
      </c>
      <c r="F6" s="1"/>
      <c r="G6" s="204" t="s">
        <v>232</v>
      </c>
      <c r="H6" s="1">
        <f t="shared" si="0"/>
        <v>0</v>
      </c>
      <c r="N6" s="196" t="s">
        <v>241</v>
      </c>
      <c r="O6" s="16"/>
      <c r="P6" s="16"/>
      <c r="Q6" s="16"/>
      <c r="R6" s="17">
        <v>0.56000000000000005</v>
      </c>
      <c r="AG6" s="196" t="s">
        <v>241</v>
      </c>
      <c r="AH6" s="187"/>
      <c r="AI6" s="187"/>
      <c r="AJ6" s="187"/>
      <c r="AK6" s="207">
        <v>0.56000000000000005</v>
      </c>
      <c r="AN6" s="201"/>
      <c r="AO6" s="202"/>
      <c r="AP6" s="203"/>
    </row>
    <row r="7" spans="1:49" ht="13.5" thickBot="1" x14ac:dyDescent="0.25">
      <c r="B7" s="186" t="s">
        <v>228</v>
      </c>
      <c r="C7" s="187"/>
      <c r="D7" s="188"/>
      <c r="E7" s="213" t="s">
        <v>279</v>
      </c>
      <c r="F7" s="1"/>
      <c r="G7" s="204" t="s">
        <v>233</v>
      </c>
      <c r="H7" s="1">
        <f t="shared" si="0"/>
        <v>0</v>
      </c>
      <c r="N7" s="196" t="s">
        <v>242</v>
      </c>
      <c r="O7" s="16"/>
      <c r="P7" s="16"/>
      <c r="Q7" s="16"/>
      <c r="R7" s="17">
        <v>0.56000000000000005</v>
      </c>
      <c r="AG7" s="196" t="s">
        <v>268</v>
      </c>
      <c r="AH7" s="187"/>
      <c r="AI7" s="187"/>
      <c r="AJ7" s="187"/>
      <c r="AK7" s="207">
        <v>0.56000000000000005</v>
      </c>
    </row>
    <row r="8" spans="1:49" ht="13.5" thickBot="1" x14ac:dyDescent="0.25">
      <c r="B8" s="186" t="s">
        <v>230</v>
      </c>
      <c r="C8" s="187"/>
      <c r="D8" s="188"/>
      <c r="E8" s="213" t="s">
        <v>279</v>
      </c>
      <c r="F8" s="1"/>
      <c r="G8" s="204" t="s">
        <v>234</v>
      </c>
      <c r="H8" s="1">
        <f t="shared" si="0"/>
        <v>0</v>
      </c>
      <c r="N8" s="196" t="s">
        <v>243</v>
      </c>
      <c r="O8" s="16"/>
      <c r="P8" s="16"/>
      <c r="Q8" s="16"/>
      <c r="R8" s="17">
        <v>0.35</v>
      </c>
      <c r="AG8" s="196" t="s">
        <v>269</v>
      </c>
      <c r="AH8" s="187"/>
      <c r="AI8" s="187"/>
      <c r="AJ8" s="187"/>
      <c r="AK8" s="207">
        <v>0.35</v>
      </c>
    </row>
    <row r="9" spans="1:49" ht="13.5" thickBot="1" x14ac:dyDescent="0.25">
      <c r="B9" s="186" t="s">
        <v>247</v>
      </c>
      <c r="C9" s="187"/>
      <c r="D9" s="188"/>
      <c r="E9" s="213" t="s">
        <v>279</v>
      </c>
      <c r="F9" s="1"/>
      <c r="G9" s="204" t="s">
        <v>236</v>
      </c>
      <c r="H9" s="1">
        <f t="shared" si="0"/>
        <v>0</v>
      </c>
      <c r="N9" s="196" t="s">
        <v>244</v>
      </c>
      <c r="O9" s="16"/>
      <c r="P9" s="16"/>
      <c r="Q9" s="16"/>
      <c r="R9" s="17">
        <v>0.5</v>
      </c>
      <c r="AG9" s="196" t="s">
        <v>270</v>
      </c>
      <c r="AH9" s="187"/>
      <c r="AI9" s="187"/>
      <c r="AJ9" s="187"/>
      <c r="AK9" s="207">
        <v>0.5</v>
      </c>
    </row>
    <row r="10" spans="1:49" ht="13.5" thickBot="1" x14ac:dyDescent="0.25">
      <c r="B10" s="189" t="s">
        <v>248</v>
      </c>
      <c r="C10" s="190"/>
      <c r="D10" s="191"/>
      <c r="E10" s="213" t="s">
        <v>279</v>
      </c>
      <c r="F10" s="1"/>
      <c r="G10" s="204" t="s">
        <v>235</v>
      </c>
      <c r="H10" s="1">
        <f t="shared" si="0"/>
        <v>0</v>
      </c>
      <c r="I10" s="39"/>
      <c r="N10" s="196" t="s">
        <v>245</v>
      </c>
      <c r="O10" s="16"/>
      <c r="P10" s="16"/>
      <c r="Q10" s="16"/>
      <c r="R10" s="17">
        <v>0.3</v>
      </c>
      <c r="AG10" s="196" t="s">
        <v>271</v>
      </c>
      <c r="AH10" s="187"/>
      <c r="AI10" s="187"/>
      <c r="AJ10" s="187"/>
      <c r="AK10" s="207">
        <v>0.3</v>
      </c>
    </row>
    <row r="11" spans="1:49" ht="13.5" thickBot="1" x14ac:dyDescent="0.25">
      <c r="B11" s="4"/>
      <c r="I11" s="117"/>
      <c r="N11" s="197" t="s">
        <v>274</v>
      </c>
      <c r="O11" s="10"/>
      <c r="P11" s="10"/>
      <c r="Q11" s="10" t="s">
        <v>273</v>
      </c>
      <c r="R11" s="19">
        <v>0.2</v>
      </c>
      <c r="AG11" s="197" t="s">
        <v>272</v>
      </c>
      <c r="AH11" s="190"/>
      <c r="AI11" s="190"/>
      <c r="AJ11" s="197"/>
      <c r="AK11" s="208">
        <v>0.2</v>
      </c>
    </row>
    <row r="12" spans="1:49" ht="16.5" thickBot="1" x14ac:dyDescent="0.3">
      <c r="AD12" s="130" t="s">
        <v>261</v>
      </c>
      <c r="AE12" s="130" t="s">
        <v>261</v>
      </c>
      <c r="AS12" s="178" t="s">
        <v>266</v>
      </c>
      <c r="AT12" s="178" t="s">
        <v>266</v>
      </c>
      <c r="AU12" s="39"/>
      <c r="AV12" s="178" t="s">
        <v>275</v>
      </c>
      <c r="AW12" s="178" t="s">
        <v>275</v>
      </c>
    </row>
    <row r="13" spans="1:49" ht="25.5" x14ac:dyDescent="0.2">
      <c r="B13" s="39" t="s">
        <v>251</v>
      </c>
      <c r="C13" s="193" t="s">
        <v>253</v>
      </c>
      <c r="D13" s="193" t="s">
        <v>254</v>
      </c>
      <c r="E13" s="193" t="s">
        <v>253</v>
      </c>
      <c r="F13" s="193"/>
      <c r="G13" s="193"/>
      <c r="H13" s="193"/>
      <c r="I13" s="193"/>
      <c r="J13" s="193"/>
      <c r="K13" s="193"/>
      <c r="L13" s="194" t="s">
        <v>249</v>
      </c>
      <c r="M13" s="6"/>
      <c r="N13" s="6"/>
      <c r="O13" s="6"/>
      <c r="P13" s="6"/>
      <c r="Q13" s="6"/>
      <c r="R13" s="6"/>
      <c r="S13" s="6"/>
      <c r="T13" s="6"/>
      <c r="U13" s="6"/>
      <c r="V13" s="6"/>
      <c r="W13" s="6"/>
      <c r="X13" s="6"/>
      <c r="Y13" s="6"/>
      <c r="AA13" s="195" t="s">
        <v>182</v>
      </c>
      <c r="AB13" s="39" t="s">
        <v>177</v>
      </c>
      <c r="AC13" s="39" t="s">
        <v>176</v>
      </c>
      <c r="AD13" s="130" t="s">
        <v>262</v>
      </c>
      <c r="AE13" s="130" t="s">
        <v>262</v>
      </c>
      <c r="AF13" s="6"/>
      <c r="AG13" s="6"/>
      <c r="AH13" s="6"/>
      <c r="AI13" s="6"/>
      <c r="AJ13" s="6"/>
      <c r="AK13" s="6"/>
      <c r="AL13" s="6"/>
      <c r="AM13" s="6"/>
      <c r="AN13" s="6"/>
      <c r="AO13" s="6"/>
      <c r="AP13" s="6"/>
      <c r="AQ13" s="6"/>
      <c r="AR13" s="6"/>
      <c r="AS13" s="211" t="s">
        <v>264</v>
      </c>
      <c r="AT13" s="211" t="s">
        <v>265</v>
      </c>
      <c r="AU13" s="130"/>
      <c r="AV13" s="211" t="s">
        <v>264</v>
      </c>
      <c r="AW13" s="211" t="s">
        <v>265</v>
      </c>
    </row>
    <row r="14" spans="1:49" ht="26.25" thickBot="1" x14ac:dyDescent="0.25">
      <c r="B14" s="195" t="s">
        <v>252</v>
      </c>
      <c r="C14" s="195" t="s">
        <v>252</v>
      </c>
      <c r="D14" s="195" t="s">
        <v>250</v>
      </c>
      <c r="E14" s="195" t="s">
        <v>263</v>
      </c>
      <c r="F14" s="195" t="s">
        <v>231</v>
      </c>
      <c r="G14" s="195" t="s">
        <v>232</v>
      </c>
      <c r="H14" s="195" t="s">
        <v>233</v>
      </c>
      <c r="I14" s="195" t="s">
        <v>234</v>
      </c>
      <c r="J14" s="195" t="s">
        <v>236</v>
      </c>
      <c r="K14" s="195" t="s">
        <v>235</v>
      </c>
      <c r="L14" s="195" t="s">
        <v>250</v>
      </c>
      <c r="M14" s="4"/>
      <c r="N14" s="193" t="s">
        <v>263</v>
      </c>
      <c r="O14" s="193" t="s">
        <v>263</v>
      </c>
      <c r="P14" s="193" t="s">
        <v>263</v>
      </c>
      <c r="Q14" s="193" t="s">
        <v>263</v>
      </c>
      <c r="R14" s="193" t="s">
        <v>263</v>
      </c>
      <c r="S14" s="193" t="s">
        <v>263</v>
      </c>
      <c r="T14" s="193"/>
      <c r="U14" s="193" t="s">
        <v>250</v>
      </c>
      <c r="V14" s="193" t="s">
        <v>250</v>
      </c>
      <c r="W14" s="193" t="s">
        <v>250</v>
      </c>
      <c r="X14" s="14"/>
      <c r="Y14" s="14"/>
      <c r="Z14" s="1" t="s">
        <v>174</v>
      </c>
      <c r="AA14" s="39" t="s">
        <v>260</v>
      </c>
      <c r="AB14" s="39" t="s">
        <v>278</v>
      </c>
      <c r="AC14" s="206">
        <f>index!$S$9</f>
        <v>0.1825</v>
      </c>
      <c r="AD14" s="130" t="s">
        <v>250</v>
      </c>
      <c r="AE14" s="130" t="s">
        <v>263</v>
      </c>
      <c r="AF14" s="14"/>
      <c r="AG14" s="193" t="s">
        <v>263</v>
      </c>
      <c r="AH14" s="193" t="s">
        <v>263</v>
      </c>
      <c r="AI14" s="193" t="s">
        <v>263</v>
      </c>
      <c r="AJ14" s="193" t="s">
        <v>263</v>
      </c>
      <c r="AK14" s="193" t="s">
        <v>263</v>
      </c>
      <c r="AL14" s="193" t="s">
        <v>263</v>
      </c>
      <c r="AM14" s="14"/>
      <c r="AN14" s="193" t="s">
        <v>250</v>
      </c>
      <c r="AO14" s="193" t="s">
        <v>250</v>
      </c>
      <c r="AP14" s="193" t="s">
        <v>250</v>
      </c>
      <c r="AQ14" s="14"/>
      <c r="AR14" s="14"/>
      <c r="AS14" s="212" t="s">
        <v>252</v>
      </c>
      <c r="AT14" s="212" t="s">
        <v>252</v>
      </c>
      <c r="AU14" s="193"/>
      <c r="AV14" s="212" t="s">
        <v>252</v>
      </c>
      <c r="AW14" s="212" t="s">
        <v>252</v>
      </c>
    </row>
    <row r="15" spans="1:49" s="129" customFormat="1" ht="26.25" thickBot="1" x14ac:dyDescent="0.25">
      <c r="A15" s="121" t="s">
        <v>27</v>
      </c>
      <c r="B15" s="38" t="str">
        <f>$E$3</f>
        <v>1.12</v>
      </c>
      <c r="C15" s="121" t="str">
        <f>$E$3</f>
        <v>1.12</v>
      </c>
      <c r="D15" s="38" t="str">
        <f>$E$3</f>
        <v>1.12</v>
      </c>
      <c r="E15" s="121" t="str">
        <f>$E$3</f>
        <v>1.12</v>
      </c>
      <c r="F15" s="121"/>
      <c r="G15" s="121"/>
      <c r="H15" s="121"/>
      <c r="I15" s="38"/>
      <c r="J15" s="121"/>
      <c r="K15" s="121"/>
      <c r="L15" s="38" t="str">
        <f>$E$3</f>
        <v>1.12</v>
      </c>
      <c r="M15" s="122"/>
      <c r="N15" s="123">
        <v>0.26</v>
      </c>
      <c r="O15" s="123">
        <v>0.56000000000000005</v>
      </c>
      <c r="P15" s="123">
        <v>0.35</v>
      </c>
      <c r="Q15" s="123">
        <v>0.5</v>
      </c>
      <c r="R15" s="123">
        <v>0.3</v>
      </c>
      <c r="S15" s="123">
        <v>0.2</v>
      </c>
      <c r="T15" s="124"/>
      <c r="U15" s="125">
        <v>5.2600000000000001E-2</v>
      </c>
      <c r="V15" s="125">
        <v>0.1052</v>
      </c>
      <c r="W15" s="125">
        <v>0.1578</v>
      </c>
      <c r="X15" s="124"/>
      <c r="Y15" s="121" t="s">
        <v>27</v>
      </c>
      <c r="Z15" s="126" t="str">
        <f>$I$3</f>
        <v>cat 4</v>
      </c>
      <c r="AA15" s="38" t="str">
        <f>$I$3</f>
        <v>cat 4</v>
      </c>
      <c r="AB15" s="127"/>
      <c r="AC15" s="127"/>
      <c r="AD15" s="38" t="str">
        <f>CONCATENATE($E$3," --&gt; ",$I$3)</f>
        <v>1.12 --&gt; cat 4</v>
      </c>
      <c r="AE15" s="128" t="str">
        <f>CONCATENATE($E$3,"--&gt;",$I$3)</f>
        <v>1.12--&gt;cat 4</v>
      </c>
      <c r="AF15" s="124"/>
      <c r="AG15" s="123">
        <v>0.26</v>
      </c>
      <c r="AH15" s="123">
        <v>0.56000000000000005</v>
      </c>
      <c r="AI15" s="123">
        <v>0.35</v>
      </c>
      <c r="AJ15" s="123">
        <v>0.5</v>
      </c>
      <c r="AK15" s="123">
        <v>0.3</v>
      </c>
      <c r="AL15" s="123">
        <v>0.2</v>
      </c>
      <c r="AM15" s="124"/>
      <c r="AN15" s="123">
        <v>5.2600000000000001E-2</v>
      </c>
      <c r="AO15" s="123">
        <v>0.1052</v>
      </c>
      <c r="AP15" s="123">
        <v>0.1578</v>
      </c>
      <c r="AQ15" s="124"/>
      <c r="AR15" s="123" t="s">
        <v>27</v>
      </c>
      <c r="AS15" s="123" t="str">
        <f>E3</f>
        <v>1.12</v>
      </c>
      <c r="AT15" s="123" t="str">
        <f>E3</f>
        <v>1.12</v>
      </c>
      <c r="AU15" s="124"/>
      <c r="AV15" s="123" t="str">
        <f>AD15</f>
        <v>1.12 --&gt; cat 4</v>
      </c>
      <c r="AW15" s="123" t="str">
        <f>AD15</f>
        <v>1.12 --&gt; cat 4</v>
      </c>
    </row>
    <row r="16" spans="1:49" s="21" customFormat="1" ht="12" x14ac:dyDescent="0.2">
      <c r="A16" s="139">
        <v>0</v>
      </c>
      <c r="B16" s="181">
        <f t="shared" ref="B16:B51" si="1">VLOOKUP(E$3,basisjaarloonbis,$A16+2,FALSE)</f>
        <v>12384.81</v>
      </c>
      <c r="C16" s="110">
        <f>ROUND(B16*index!$O$7,2)</f>
        <v>21139.63</v>
      </c>
      <c r="D16" s="161">
        <f>ROUND((B16/12)*index!$O$7,2)</f>
        <v>1761.64</v>
      </c>
      <c r="E16" s="231">
        <f t="shared" ref="E16:E51" si="2">ROUND(C16/(52*38),4)</f>
        <v>10.6982</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40">
        <f>IF(A16&lt;18,0,ROUND((index!$N$25),2)*$H$7)</f>
        <v>0</v>
      </c>
      <c r="I16" s="11">
        <f>+ROUND((D16)*0.04,2)*$H$8</f>
        <v>0</v>
      </c>
      <c r="J16" s="106">
        <f>ROUND(index!$N$29/12,2)*$H$9</f>
        <v>0</v>
      </c>
      <c r="K16" s="110">
        <f>ROUND(index!$N$30/12,2)*$H$10</f>
        <v>0</v>
      </c>
      <c r="L16" s="161">
        <f>IF((SUM(D16:K16)-E16)&lt;index!$O$3,index!$O$3,SUM(D16:K16)-E16)</f>
        <v>1829.76</v>
      </c>
      <c r="M16" s="35"/>
      <c r="N16" s="41">
        <f>ROUND(E16*$N$15,4)</f>
        <v>2.7814999999999999</v>
      </c>
      <c r="O16" s="26">
        <f>ROUND(E16*$O$15,4)</f>
        <v>5.9909999999999997</v>
      </c>
      <c r="P16" s="26">
        <f>ROUND(E16*$P$15,4)</f>
        <v>3.7444000000000002</v>
      </c>
      <c r="Q16" s="26">
        <f>ROUND(E16*$Q$15,4)</f>
        <v>5.3491</v>
      </c>
      <c r="R16" s="26">
        <f>ROUND(E16*$R$15,4)</f>
        <v>3.2094999999999998</v>
      </c>
      <c r="S16" s="42">
        <f>ROUND(E16*$S$15,4)</f>
        <v>2.1396000000000002</v>
      </c>
      <c r="T16" s="35"/>
      <c r="U16" s="48">
        <f>ROUND(D16*$U$15,2)</f>
        <v>92.66</v>
      </c>
      <c r="V16" s="22">
        <f>ROUND(D16*$V$15,2)</f>
        <v>185.32</v>
      </c>
      <c r="W16" s="49">
        <f>ROUND(D16*$W$15,2)</f>
        <v>277.99</v>
      </c>
      <c r="X16" s="35"/>
      <c r="Y16" s="114">
        <v>0</v>
      </c>
      <c r="Z16" s="54">
        <f t="shared" ref="Z16:Z51" si="3">VLOOKUP(I$3,ificbasisdoel,$A16+2,FALSE)</f>
        <v>1903.79</v>
      </c>
      <c r="AA16" s="118">
        <f>ROUND(Z16*index!$O$8,2)</f>
        <v>1941.87</v>
      </c>
      <c r="AB16" s="106">
        <f t="shared" ref="AB16:AB51" si="4">+AA16-L16</f>
        <v>112.1099999999999</v>
      </c>
      <c r="AC16" s="20">
        <f t="shared" ref="AC16:AC51" si="5">ROUND(IF(AB16&gt;0,AB16*$AC$14,0),2)</f>
        <v>20.46</v>
      </c>
      <c r="AD16" s="164">
        <f t="shared" ref="AD16:AD51" si="6">IF(L16+AC16&lt;=AA16,L16+AC16,AA16)</f>
        <v>1850.22</v>
      </c>
      <c r="AE16" s="234">
        <f>ROUND(AD16*12/1976,4)</f>
        <v>11.2362</v>
      </c>
      <c r="AF16" s="35"/>
      <c r="AG16" s="41">
        <f>ROUND(AE16*$AG$15,4)</f>
        <v>2.9214000000000002</v>
      </c>
      <c r="AH16" s="26">
        <f>ROUND(AE16*$AH$15,4)</f>
        <v>6.2923</v>
      </c>
      <c r="AI16" s="26">
        <f>ROUND(AE16*$AI$15,4)</f>
        <v>3.9327000000000001</v>
      </c>
      <c r="AJ16" s="26">
        <f>ROUND(AE16*$AJ$15,4)</f>
        <v>5.6181000000000001</v>
      </c>
      <c r="AK16" s="26">
        <f>ROUND(AE16*$AK$15,4)</f>
        <v>3.3708999999999998</v>
      </c>
      <c r="AL16" s="42">
        <f>ROUND(AE16*$AL$15,4)</f>
        <v>2.2471999999999999</v>
      </c>
      <c r="AM16" s="35"/>
      <c r="AN16" s="48">
        <f>ROUND(AD16*$AN$15,2)</f>
        <v>97.32</v>
      </c>
      <c r="AO16" s="22">
        <f>ROUND(AD16*$AO$15,2)</f>
        <v>194.64</v>
      </c>
      <c r="AP16" s="49">
        <f>ROUND(AD16*$AP$15,2)</f>
        <v>291.95999999999998</v>
      </c>
      <c r="AQ16" s="111"/>
      <c r="AR16" s="158">
        <v>0</v>
      </c>
      <c r="AS16" s="22">
        <f>ROUND(index!$O$33+((D16+F16+G16)*12)*index!$O$34,2)</f>
        <v>882.29</v>
      </c>
      <c r="AT16" s="49">
        <f>ROUND(index!$O$37+((D16+F16+G16)*12)*index!$O$38,2)</f>
        <v>779.59</v>
      </c>
      <c r="AU16" s="35"/>
      <c r="AV16" s="48">
        <f>ROUND(index!$O$33+(AD16*12)*index!$O$34,2)</f>
        <v>908.87</v>
      </c>
      <c r="AW16" s="49">
        <f>ROUND(index!$O$37+(AD16*12)*index!$O$38,2)</f>
        <v>785.22</v>
      </c>
    </row>
    <row r="17" spans="1:49" s="21" customFormat="1" ht="12" x14ac:dyDescent="0.2">
      <c r="A17" s="57">
        <v>1</v>
      </c>
      <c r="B17" s="107">
        <f t="shared" si="1"/>
        <v>13422.15</v>
      </c>
      <c r="C17" s="112">
        <f>ROUND(B17*index!$O$7,2)</f>
        <v>22910.27</v>
      </c>
      <c r="D17" s="162">
        <f>ROUND((B17/12)*index!$O$7,2)</f>
        <v>1909.19</v>
      </c>
      <c r="E17" s="232">
        <f t="shared" si="2"/>
        <v>11.5943</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9">
        <f>IF(A17&lt;18,0,ROUND((index!$N$25),2)*$H$7)</f>
        <v>0</v>
      </c>
      <c r="I17" s="8">
        <f t="shared" ref="I17:I24" si="7">+ROUND((D17)*0.04,2)*$H$8</f>
        <v>0</v>
      </c>
      <c r="J17" s="107">
        <f>ROUND(index!$N$29/12,2)*$H$9</f>
        <v>0</v>
      </c>
      <c r="K17" s="112">
        <f>ROUND(index!$N$30/12,2)*$H$10</f>
        <v>0</v>
      </c>
      <c r="L17" s="162">
        <f>IF((SUM(D17:K17)-E17)&lt;index!$O$3,index!$O$3,SUM(D17:K17)-E17)</f>
        <v>1909.19</v>
      </c>
      <c r="M17" s="35"/>
      <c r="N17" s="43">
        <f t="shared" ref="N17:N51" si="8">ROUND(E17*$N$15,4)</f>
        <v>3.0145</v>
      </c>
      <c r="O17" s="27">
        <f t="shared" ref="O17:O51" si="9">ROUND(E17*$O$15,4)</f>
        <v>6.4927999999999999</v>
      </c>
      <c r="P17" s="27">
        <f t="shared" ref="P17:P51" si="10">ROUND(E17*$P$15,4)</f>
        <v>4.0579999999999998</v>
      </c>
      <c r="Q17" s="27">
        <f t="shared" ref="Q17:Q51" si="11">ROUND(E17*$Q$15,4)</f>
        <v>5.7972000000000001</v>
      </c>
      <c r="R17" s="27">
        <f t="shared" ref="R17:R51" si="12">ROUND(E17*$R$15,4)</f>
        <v>3.4782999999999999</v>
      </c>
      <c r="S17" s="44">
        <f t="shared" ref="S17:S51" si="13">ROUND(E17*$S$15,4)</f>
        <v>2.3189000000000002</v>
      </c>
      <c r="T17" s="35"/>
      <c r="U17" s="48">
        <f t="shared" ref="U17:U51" si="14">ROUND(D17*$U$15,2)</f>
        <v>100.42</v>
      </c>
      <c r="V17" s="22">
        <f t="shared" ref="V17:V51" si="15">ROUND(D17*$V$15,2)</f>
        <v>200.85</v>
      </c>
      <c r="W17" s="49">
        <f t="shared" ref="W17:W51" si="16">ROUND(D17*$W$15,2)</f>
        <v>301.27</v>
      </c>
      <c r="X17" s="35"/>
      <c r="Y17" s="114">
        <v>1</v>
      </c>
      <c r="Z17" s="55">
        <f t="shared" si="3"/>
        <v>1938.72</v>
      </c>
      <c r="AA17" s="119">
        <f>ROUND(Z17*index!$O$8,2)</f>
        <v>1977.49</v>
      </c>
      <c r="AB17" s="107">
        <f t="shared" si="4"/>
        <v>68.299999999999955</v>
      </c>
      <c r="AC17" s="23">
        <f t="shared" si="5"/>
        <v>12.46</v>
      </c>
      <c r="AD17" s="165">
        <f t="shared" si="6"/>
        <v>1921.65</v>
      </c>
      <c r="AE17" s="234">
        <f t="shared" ref="AE17:AE51" si="17">ROUND(AD17*12/1976,4)</f>
        <v>11.6699</v>
      </c>
      <c r="AF17" s="35"/>
      <c r="AG17" s="41">
        <f t="shared" ref="AG17:AG51" si="18">ROUND(AE17*$AG$15,4)</f>
        <v>3.0341999999999998</v>
      </c>
      <c r="AH17" s="26">
        <f t="shared" ref="AH17:AH51" si="19">ROUND(AE17*$AH$15,4)</f>
        <v>6.5350999999999999</v>
      </c>
      <c r="AI17" s="26">
        <f t="shared" ref="AI17:AI51" si="20">ROUND(AE17*$AI$15,4)</f>
        <v>4.0845000000000002</v>
      </c>
      <c r="AJ17" s="26">
        <f t="shared" ref="AJ17:AJ51" si="21">ROUND(AE17*$AJ$15,4)</f>
        <v>5.835</v>
      </c>
      <c r="AK17" s="26">
        <f t="shared" ref="AK17:AK51" si="22">ROUND(AE17*$AK$15,4)</f>
        <v>3.5009999999999999</v>
      </c>
      <c r="AL17" s="42">
        <f t="shared" ref="AL17:AL51" si="23">ROUND(AE17*$AL$15,4)</f>
        <v>2.3340000000000001</v>
      </c>
      <c r="AM17" s="35"/>
      <c r="AN17" s="48">
        <f t="shared" ref="AN17:AN51" si="24">ROUND(AD17*$AN$15,2)</f>
        <v>101.08</v>
      </c>
      <c r="AO17" s="22">
        <f t="shared" ref="AO17:AO51" si="25">ROUND(AD17*$AO$15,2)</f>
        <v>202.16</v>
      </c>
      <c r="AP17" s="49">
        <f t="shared" ref="AP17:AP51" si="26">ROUND(AD17*$AP$15,2)</f>
        <v>303.24</v>
      </c>
      <c r="AQ17" s="111"/>
      <c r="AR17" s="158">
        <v>1</v>
      </c>
      <c r="AS17" s="22">
        <f>ROUND(index!$O$33+((D17+F17+G17)*12)*index!$O$34,2)</f>
        <v>926.56</v>
      </c>
      <c r="AT17" s="49">
        <f>ROUND(index!$O$37+((D17+F17+G17)*12)*index!$O$38,2)</f>
        <v>788.97</v>
      </c>
      <c r="AU17" s="35"/>
      <c r="AV17" s="48">
        <f>ROUND(index!$O$33+(AD17*12)*index!$O$34,2)</f>
        <v>930.3</v>
      </c>
      <c r="AW17" s="49">
        <f>ROUND(index!$O$37+(AD17*12)*index!$O$38,2)</f>
        <v>789.77</v>
      </c>
    </row>
    <row r="18" spans="1:49" s="21" customFormat="1" ht="12" x14ac:dyDescent="0.2">
      <c r="A18" s="57">
        <v>2</v>
      </c>
      <c r="B18" s="107">
        <f t="shared" si="1"/>
        <v>13492.67</v>
      </c>
      <c r="C18" s="112">
        <f>ROUND(B18*index!$O$7,2)</f>
        <v>23030.639999999999</v>
      </c>
      <c r="D18" s="162">
        <f>ROUND((B18/12)*index!$O$7,2)</f>
        <v>1919.22</v>
      </c>
      <c r="E18" s="232">
        <f t="shared" si="2"/>
        <v>11.655200000000001</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9">
        <f>IF(A18&lt;18,0,ROUND((index!$N$25),2)*$H$7)</f>
        <v>0</v>
      </c>
      <c r="I18" s="8">
        <f t="shared" si="7"/>
        <v>0</v>
      </c>
      <c r="J18" s="107">
        <f>ROUND(index!$N$29/12,2)*$H$9</f>
        <v>0</v>
      </c>
      <c r="K18" s="112">
        <f>ROUND(index!$N$30/12,2)*$H$10</f>
        <v>0</v>
      </c>
      <c r="L18" s="162">
        <f>IF((SUM(D18:K18)-E18)&lt;index!$O$3,index!$O$3,SUM(D18:K18)-E18)</f>
        <v>1919.22</v>
      </c>
      <c r="M18" s="35"/>
      <c r="N18" s="43">
        <f t="shared" si="8"/>
        <v>3.0304000000000002</v>
      </c>
      <c r="O18" s="27">
        <f t="shared" si="9"/>
        <v>6.5269000000000004</v>
      </c>
      <c r="P18" s="27">
        <f t="shared" si="10"/>
        <v>4.0792999999999999</v>
      </c>
      <c r="Q18" s="27">
        <f t="shared" si="11"/>
        <v>5.8276000000000003</v>
      </c>
      <c r="R18" s="27">
        <f t="shared" si="12"/>
        <v>3.4965999999999999</v>
      </c>
      <c r="S18" s="44">
        <f t="shared" si="13"/>
        <v>2.331</v>
      </c>
      <c r="T18" s="35"/>
      <c r="U18" s="48">
        <f t="shared" si="14"/>
        <v>100.95</v>
      </c>
      <c r="V18" s="22">
        <f t="shared" si="15"/>
        <v>201.9</v>
      </c>
      <c r="W18" s="49">
        <f t="shared" si="16"/>
        <v>302.85000000000002</v>
      </c>
      <c r="X18" s="35"/>
      <c r="Y18" s="114">
        <v>2</v>
      </c>
      <c r="Z18" s="55">
        <f t="shared" si="3"/>
        <v>1971.62</v>
      </c>
      <c r="AA18" s="119">
        <f>ROUND(Z18*index!$O$8,2)</f>
        <v>2011.05</v>
      </c>
      <c r="AB18" s="107">
        <f t="shared" si="4"/>
        <v>91.829999999999927</v>
      </c>
      <c r="AC18" s="23">
        <f t="shared" si="5"/>
        <v>16.760000000000002</v>
      </c>
      <c r="AD18" s="165">
        <f t="shared" si="6"/>
        <v>1935.98</v>
      </c>
      <c r="AE18" s="234">
        <f t="shared" si="17"/>
        <v>11.757</v>
      </c>
      <c r="AF18" s="35"/>
      <c r="AG18" s="41">
        <f t="shared" si="18"/>
        <v>3.0568</v>
      </c>
      <c r="AH18" s="26">
        <f t="shared" si="19"/>
        <v>6.5838999999999999</v>
      </c>
      <c r="AI18" s="26">
        <f t="shared" si="20"/>
        <v>4.1150000000000002</v>
      </c>
      <c r="AJ18" s="26">
        <f t="shared" si="21"/>
        <v>5.8784999999999998</v>
      </c>
      <c r="AK18" s="26">
        <f t="shared" si="22"/>
        <v>3.5270999999999999</v>
      </c>
      <c r="AL18" s="42">
        <f t="shared" si="23"/>
        <v>2.3513999999999999</v>
      </c>
      <c r="AM18" s="35"/>
      <c r="AN18" s="48">
        <f t="shared" si="24"/>
        <v>101.83</v>
      </c>
      <c r="AO18" s="22">
        <f t="shared" si="25"/>
        <v>203.67</v>
      </c>
      <c r="AP18" s="49">
        <f t="shared" si="26"/>
        <v>305.5</v>
      </c>
      <c r="AQ18" s="111"/>
      <c r="AR18" s="158">
        <v>2</v>
      </c>
      <c r="AS18" s="22">
        <f>ROUND(index!$O$33+((D18+F18+G18)*12)*index!$O$34,2)</f>
        <v>929.57</v>
      </c>
      <c r="AT18" s="49">
        <f>ROUND(index!$O$37+((D18+F18+G18)*12)*index!$O$38,2)</f>
        <v>789.61</v>
      </c>
      <c r="AU18" s="35"/>
      <c r="AV18" s="48">
        <f>ROUND(index!$O$33+(AD18*12)*index!$O$34,2)</f>
        <v>934.59</v>
      </c>
      <c r="AW18" s="49">
        <f>ROUND(index!$O$37+(AD18*12)*index!$O$38,2)</f>
        <v>790.68</v>
      </c>
    </row>
    <row r="19" spans="1:49" s="21" customFormat="1" ht="12" x14ac:dyDescent="0.2">
      <c r="A19" s="57">
        <v>3</v>
      </c>
      <c r="B19" s="107">
        <f t="shared" si="1"/>
        <v>13563.17</v>
      </c>
      <c r="C19" s="112">
        <f>ROUND(B19*index!$O$7,2)</f>
        <v>23150.97</v>
      </c>
      <c r="D19" s="162">
        <f>ROUND((B19/12)*index!$O$7,2)</f>
        <v>1929.25</v>
      </c>
      <c r="E19" s="232">
        <f t="shared" si="2"/>
        <v>11.716100000000001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9">
        <f>IF(A19&lt;18,0,ROUND((index!$N$25),2)*$H$7)</f>
        <v>0</v>
      </c>
      <c r="I19" s="8">
        <f t="shared" si="7"/>
        <v>0</v>
      </c>
      <c r="J19" s="107">
        <f>ROUND(index!$N$29/12,2)*$H$9</f>
        <v>0</v>
      </c>
      <c r="K19" s="112">
        <f>ROUND(index!$N$30/12,2)*$H$10</f>
        <v>0</v>
      </c>
      <c r="L19" s="162">
        <f>IF((SUM(D19:K19)-E19)&lt;index!$O$3,index!$O$3,SUM(D19:K19)-E19)</f>
        <v>1929.25</v>
      </c>
      <c r="M19" s="35"/>
      <c r="N19" s="43">
        <f t="shared" si="8"/>
        <v>3.0461999999999998</v>
      </c>
      <c r="O19" s="27">
        <f t="shared" si="9"/>
        <v>6.5609999999999999</v>
      </c>
      <c r="P19" s="27">
        <f t="shared" si="10"/>
        <v>4.1006</v>
      </c>
      <c r="Q19" s="27">
        <f t="shared" si="11"/>
        <v>5.8581000000000003</v>
      </c>
      <c r="R19" s="27">
        <f t="shared" si="12"/>
        <v>3.5148000000000001</v>
      </c>
      <c r="S19" s="44">
        <f t="shared" si="13"/>
        <v>2.3431999999999999</v>
      </c>
      <c r="T19" s="35"/>
      <c r="U19" s="48">
        <f t="shared" si="14"/>
        <v>101.48</v>
      </c>
      <c r="V19" s="22">
        <f t="shared" si="15"/>
        <v>202.96</v>
      </c>
      <c r="W19" s="49">
        <f t="shared" si="16"/>
        <v>304.44</v>
      </c>
      <c r="X19" s="35"/>
      <c r="Y19" s="114">
        <v>3</v>
      </c>
      <c r="Z19" s="55">
        <f t="shared" si="3"/>
        <v>2002.57</v>
      </c>
      <c r="AA19" s="119">
        <f>ROUND(Z19*index!$O$8,2)</f>
        <v>2042.62</v>
      </c>
      <c r="AB19" s="107">
        <f t="shared" si="4"/>
        <v>113.36999999999989</v>
      </c>
      <c r="AC19" s="23">
        <f t="shared" si="5"/>
        <v>20.69</v>
      </c>
      <c r="AD19" s="165">
        <f t="shared" si="6"/>
        <v>1949.94</v>
      </c>
      <c r="AE19" s="234">
        <f t="shared" si="17"/>
        <v>11.841699999999999</v>
      </c>
      <c r="AF19" s="35"/>
      <c r="AG19" s="41">
        <f t="shared" si="18"/>
        <v>3.0788000000000002</v>
      </c>
      <c r="AH19" s="26">
        <f t="shared" si="19"/>
        <v>6.6314000000000002</v>
      </c>
      <c r="AI19" s="26">
        <f t="shared" si="20"/>
        <v>4.1445999999999996</v>
      </c>
      <c r="AJ19" s="26">
        <f t="shared" si="21"/>
        <v>5.9208999999999996</v>
      </c>
      <c r="AK19" s="26">
        <f t="shared" si="22"/>
        <v>3.5525000000000002</v>
      </c>
      <c r="AL19" s="42">
        <f t="shared" si="23"/>
        <v>2.3683000000000001</v>
      </c>
      <c r="AM19" s="35"/>
      <c r="AN19" s="48">
        <f t="shared" si="24"/>
        <v>102.57</v>
      </c>
      <c r="AO19" s="22">
        <f t="shared" si="25"/>
        <v>205.13</v>
      </c>
      <c r="AP19" s="49">
        <f t="shared" si="26"/>
        <v>307.7</v>
      </c>
      <c r="AQ19" s="111"/>
      <c r="AR19" s="158">
        <v>3</v>
      </c>
      <c r="AS19" s="22">
        <f>ROUND(index!$O$33+((D19+F19+G19)*12)*index!$O$34,2)</f>
        <v>932.58</v>
      </c>
      <c r="AT19" s="49">
        <f>ROUND(index!$O$37+((D19+F19+G19)*12)*index!$O$38,2)</f>
        <v>790.25</v>
      </c>
      <c r="AU19" s="35"/>
      <c r="AV19" s="48">
        <f>ROUND(index!$O$33+(AD19*12)*index!$O$34,2)</f>
        <v>938.78</v>
      </c>
      <c r="AW19" s="49">
        <f>ROUND(index!$O$37+(AD19*12)*index!$O$38,2)</f>
        <v>791.57</v>
      </c>
    </row>
    <row r="20" spans="1:49" s="21" customFormat="1" ht="12" x14ac:dyDescent="0.2">
      <c r="A20" s="57">
        <v>4</v>
      </c>
      <c r="B20" s="107">
        <f t="shared" si="1"/>
        <v>13633.67</v>
      </c>
      <c r="C20" s="112">
        <f>ROUND(B20*index!$O$7,2)</f>
        <v>23271.31</v>
      </c>
      <c r="D20" s="162">
        <f>ROUND((B20/12)*index!$O$7,2)</f>
        <v>1939.28</v>
      </c>
      <c r="E20" s="232">
        <f t="shared" si="2"/>
        <v>11.776999999999999</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9">
        <f>IF(A20&lt;18,0,ROUND((index!$N$25),2)*$H$7)</f>
        <v>0</v>
      </c>
      <c r="I20" s="8">
        <f t="shared" si="7"/>
        <v>0</v>
      </c>
      <c r="J20" s="107">
        <f>ROUND(index!$N$29/12,2)*$H$9</f>
        <v>0</v>
      </c>
      <c r="K20" s="112">
        <f>ROUND(index!$N$30/12,2)*$H$10</f>
        <v>0</v>
      </c>
      <c r="L20" s="162">
        <f>IF((SUM(D20:K20)-E20)&lt;index!$O$3,index!$O$3,SUM(D20:K20)-E20)</f>
        <v>1939.28</v>
      </c>
      <c r="M20" s="35"/>
      <c r="N20" s="43">
        <f t="shared" si="8"/>
        <v>3.0619999999999998</v>
      </c>
      <c r="O20" s="27">
        <f t="shared" si="9"/>
        <v>6.5951000000000004</v>
      </c>
      <c r="P20" s="27">
        <f t="shared" si="10"/>
        <v>4.1219999999999999</v>
      </c>
      <c r="Q20" s="27">
        <f t="shared" si="11"/>
        <v>5.8884999999999996</v>
      </c>
      <c r="R20" s="27">
        <f t="shared" si="12"/>
        <v>3.5331000000000001</v>
      </c>
      <c r="S20" s="44">
        <f t="shared" si="13"/>
        <v>2.3553999999999999</v>
      </c>
      <c r="T20" s="35"/>
      <c r="U20" s="48">
        <f t="shared" si="14"/>
        <v>102.01</v>
      </c>
      <c r="V20" s="22">
        <f t="shared" si="15"/>
        <v>204.01</v>
      </c>
      <c r="W20" s="49">
        <f t="shared" si="16"/>
        <v>306.02</v>
      </c>
      <c r="X20" s="35"/>
      <c r="Y20" s="114">
        <v>4</v>
      </c>
      <c r="Z20" s="55">
        <f t="shared" si="3"/>
        <v>2031.65</v>
      </c>
      <c r="AA20" s="119">
        <f>ROUND(Z20*index!$O$8,2)</f>
        <v>2072.2800000000002</v>
      </c>
      <c r="AB20" s="107">
        <f t="shared" si="4"/>
        <v>133.00000000000023</v>
      </c>
      <c r="AC20" s="23">
        <f t="shared" si="5"/>
        <v>24.27</v>
      </c>
      <c r="AD20" s="165">
        <f t="shared" si="6"/>
        <v>1963.55</v>
      </c>
      <c r="AE20" s="234">
        <f t="shared" si="17"/>
        <v>11.9244</v>
      </c>
      <c r="AF20" s="35"/>
      <c r="AG20" s="41">
        <f t="shared" si="18"/>
        <v>3.1002999999999998</v>
      </c>
      <c r="AH20" s="26">
        <f t="shared" si="19"/>
        <v>6.6776999999999997</v>
      </c>
      <c r="AI20" s="26">
        <f t="shared" si="20"/>
        <v>4.1734999999999998</v>
      </c>
      <c r="AJ20" s="26">
        <f t="shared" si="21"/>
        <v>5.9622000000000002</v>
      </c>
      <c r="AK20" s="26">
        <f t="shared" si="22"/>
        <v>3.5773000000000001</v>
      </c>
      <c r="AL20" s="42">
        <f t="shared" si="23"/>
        <v>2.3849</v>
      </c>
      <c r="AM20" s="35"/>
      <c r="AN20" s="48">
        <f t="shared" si="24"/>
        <v>103.28</v>
      </c>
      <c r="AO20" s="22">
        <f t="shared" si="25"/>
        <v>206.57</v>
      </c>
      <c r="AP20" s="49">
        <f t="shared" si="26"/>
        <v>309.85000000000002</v>
      </c>
      <c r="AQ20" s="111"/>
      <c r="AR20" s="158">
        <v>4</v>
      </c>
      <c r="AS20" s="22">
        <f>ROUND(index!$O$33+((D20+F20+G20)*12)*index!$O$34,2)</f>
        <v>935.58</v>
      </c>
      <c r="AT20" s="49">
        <f>ROUND(index!$O$37+((D20+F20+G20)*12)*index!$O$38,2)</f>
        <v>790.89</v>
      </c>
      <c r="AU20" s="35"/>
      <c r="AV20" s="48">
        <f>ROUND(index!$O$33+(AD20*12)*index!$O$34,2)</f>
        <v>942.87</v>
      </c>
      <c r="AW20" s="49">
        <f>ROUND(index!$O$37+(AD20*12)*index!$O$38,2)</f>
        <v>792.43</v>
      </c>
    </row>
    <row r="21" spans="1:49" s="21" customFormat="1" ht="12" x14ac:dyDescent="0.2">
      <c r="A21" s="57">
        <v>5</v>
      </c>
      <c r="B21" s="107">
        <f t="shared" si="1"/>
        <v>13704.17</v>
      </c>
      <c r="C21" s="112">
        <f>ROUND(B21*index!$O$7,2)</f>
        <v>23391.65</v>
      </c>
      <c r="D21" s="162">
        <f>ROUND((B21/12)*index!$O$7,2)</f>
        <v>1949.3</v>
      </c>
      <c r="E21" s="232">
        <f t="shared" si="2"/>
        <v>11.837899999999999</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9">
        <f>IF(A21&lt;18,0,ROUND((index!$N$25),2)*$H$7)</f>
        <v>0</v>
      </c>
      <c r="I21" s="8">
        <f t="shared" si="7"/>
        <v>0</v>
      </c>
      <c r="J21" s="107">
        <f>ROUND(index!$N$29/12,2)*$H$9</f>
        <v>0</v>
      </c>
      <c r="K21" s="112">
        <f>ROUND(index!$N$30/12,2)*$H$10</f>
        <v>0</v>
      </c>
      <c r="L21" s="162">
        <f>IF((SUM(D21:K21)-E21)&lt;index!$O$3,index!$O$3,SUM(D21:K21)-E21)</f>
        <v>1949.3</v>
      </c>
      <c r="M21" s="35"/>
      <c r="N21" s="43">
        <f t="shared" si="8"/>
        <v>3.0779000000000001</v>
      </c>
      <c r="O21" s="27">
        <f t="shared" si="9"/>
        <v>6.6292</v>
      </c>
      <c r="P21" s="27">
        <f t="shared" si="10"/>
        <v>4.1433</v>
      </c>
      <c r="Q21" s="27">
        <f t="shared" si="11"/>
        <v>5.9189999999999996</v>
      </c>
      <c r="R21" s="27">
        <f t="shared" si="12"/>
        <v>3.5514000000000001</v>
      </c>
      <c r="S21" s="44">
        <f t="shared" si="13"/>
        <v>2.3675999999999999</v>
      </c>
      <c r="T21" s="35"/>
      <c r="U21" s="48">
        <f t="shared" si="14"/>
        <v>102.53</v>
      </c>
      <c r="V21" s="22">
        <f t="shared" si="15"/>
        <v>205.07</v>
      </c>
      <c r="W21" s="49">
        <f t="shared" si="16"/>
        <v>307.60000000000002</v>
      </c>
      <c r="X21" s="35"/>
      <c r="Y21" s="114">
        <v>5</v>
      </c>
      <c r="Z21" s="55">
        <f t="shared" si="3"/>
        <v>2058.94</v>
      </c>
      <c r="AA21" s="119">
        <f>ROUND(Z21*index!$O$8,2)</f>
        <v>2100.12</v>
      </c>
      <c r="AB21" s="107">
        <f t="shared" si="4"/>
        <v>150.81999999999994</v>
      </c>
      <c r="AC21" s="23">
        <f t="shared" si="5"/>
        <v>27.52</v>
      </c>
      <c r="AD21" s="165">
        <f t="shared" si="6"/>
        <v>1976.82</v>
      </c>
      <c r="AE21" s="234">
        <f t="shared" si="17"/>
        <v>12.005000000000001</v>
      </c>
      <c r="AF21" s="35"/>
      <c r="AG21" s="41">
        <f t="shared" si="18"/>
        <v>3.1213000000000002</v>
      </c>
      <c r="AH21" s="26">
        <f t="shared" si="19"/>
        <v>6.7228000000000003</v>
      </c>
      <c r="AI21" s="26">
        <f t="shared" si="20"/>
        <v>4.2018000000000004</v>
      </c>
      <c r="AJ21" s="26">
        <f t="shared" si="21"/>
        <v>6.0025000000000004</v>
      </c>
      <c r="AK21" s="26">
        <f t="shared" si="22"/>
        <v>3.6015000000000001</v>
      </c>
      <c r="AL21" s="42">
        <f t="shared" si="23"/>
        <v>2.4009999999999998</v>
      </c>
      <c r="AM21" s="35"/>
      <c r="AN21" s="48">
        <f t="shared" si="24"/>
        <v>103.98</v>
      </c>
      <c r="AO21" s="22">
        <f t="shared" si="25"/>
        <v>207.96</v>
      </c>
      <c r="AP21" s="49">
        <f t="shared" si="26"/>
        <v>311.94</v>
      </c>
      <c r="AQ21" s="111"/>
      <c r="AR21" s="158">
        <v>5</v>
      </c>
      <c r="AS21" s="22">
        <f>ROUND(index!$O$33+((D21+F21+G21)*12)*index!$O$34,2)</f>
        <v>938.59</v>
      </c>
      <c r="AT21" s="49">
        <f>ROUND(index!$O$37+((D21+F21+G21)*12)*index!$O$38,2)</f>
        <v>791.53</v>
      </c>
      <c r="AU21" s="35"/>
      <c r="AV21" s="48">
        <f>ROUND(index!$O$33+(AD21*12)*index!$O$34,2)</f>
        <v>946.85</v>
      </c>
      <c r="AW21" s="49">
        <f>ROUND(index!$O$37+(AD21*12)*index!$O$38,2)</f>
        <v>793.28</v>
      </c>
    </row>
    <row r="22" spans="1:49" s="21" customFormat="1" ht="12" x14ac:dyDescent="0.2">
      <c r="A22" s="57">
        <v>6</v>
      </c>
      <c r="B22" s="107">
        <f t="shared" si="1"/>
        <v>13774.65</v>
      </c>
      <c r="C22" s="112">
        <f>ROUND(B22*index!$O$7,2)</f>
        <v>23511.95</v>
      </c>
      <c r="D22" s="162">
        <f>ROUND((B22/12)*index!$O$7,2)</f>
        <v>1959.33</v>
      </c>
      <c r="E22" s="232">
        <f t="shared" si="2"/>
        <v>11.8988</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9">
        <f>IF(A22&lt;18,0,ROUND((index!$N$25),2)*$H$7)</f>
        <v>0</v>
      </c>
      <c r="I22" s="8">
        <f t="shared" si="7"/>
        <v>0</v>
      </c>
      <c r="J22" s="107">
        <f>ROUND(index!$N$29/12,2)*$H$9</f>
        <v>0</v>
      </c>
      <c r="K22" s="112">
        <f>ROUND(index!$N$30/12,2)*$H$10</f>
        <v>0</v>
      </c>
      <c r="L22" s="162">
        <f>IF((SUM(D22:K22)-E22)&lt;index!$O$3,index!$O$3,SUM(D22:K22)-E22)</f>
        <v>1959.33</v>
      </c>
      <c r="M22" s="35"/>
      <c r="N22" s="43">
        <f t="shared" si="8"/>
        <v>3.0937000000000001</v>
      </c>
      <c r="O22" s="27">
        <f t="shared" si="9"/>
        <v>6.6632999999999996</v>
      </c>
      <c r="P22" s="27">
        <f t="shared" si="10"/>
        <v>4.1646000000000001</v>
      </c>
      <c r="Q22" s="27">
        <f t="shared" si="11"/>
        <v>5.9493999999999998</v>
      </c>
      <c r="R22" s="27">
        <f t="shared" si="12"/>
        <v>3.5695999999999999</v>
      </c>
      <c r="S22" s="44">
        <f t="shared" si="13"/>
        <v>2.3797999999999999</v>
      </c>
      <c r="T22" s="35"/>
      <c r="U22" s="48">
        <f t="shared" si="14"/>
        <v>103.06</v>
      </c>
      <c r="V22" s="22">
        <f t="shared" si="15"/>
        <v>206.12</v>
      </c>
      <c r="W22" s="49">
        <f t="shared" si="16"/>
        <v>309.18</v>
      </c>
      <c r="X22" s="35"/>
      <c r="Y22" s="114">
        <v>6</v>
      </c>
      <c r="Z22" s="55">
        <f t="shared" si="3"/>
        <v>2084.52</v>
      </c>
      <c r="AA22" s="119">
        <f>ROUND(Z22*index!$O$8,2)</f>
        <v>2126.21</v>
      </c>
      <c r="AB22" s="107">
        <f t="shared" si="4"/>
        <v>166.88000000000011</v>
      </c>
      <c r="AC22" s="23">
        <f t="shared" si="5"/>
        <v>30.46</v>
      </c>
      <c r="AD22" s="165">
        <f t="shared" si="6"/>
        <v>1989.79</v>
      </c>
      <c r="AE22" s="234">
        <f t="shared" si="17"/>
        <v>12.0837</v>
      </c>
      <c r="AF22" s="35"/>
      <c r="AG22" s="41">
        <f t="shared" si="18"/>
        <v>3.1417999999999999</v>
      </c>
      <c r="AH22" s="26">
        <f t="shared" si="19"/>
        <v>6.7668999999999997</v>
      </c>
      <c r="AI22" s="26">
        <f t="shared" si="20"/>
        <v>4.2293000000000003</v>
      </c>
      <c r="AJ22" s="26">
        <f t="shared" si="21"/>
        <v>6.0419</v>
      </c>
      <c r="AK22" s="26">
        <f t="shared" si="22"/>
        <v>3.6251000000000002</v>
      </c>
      <c r="AL22" s="42">
        <f t="shared" si="23"/>
        <v>2.4167000000000001</v>
      </c>
      <c r="AM22" s="35"/>
      <c r="AN22" s="48">
        <f t="shared" si="24"/>
        <v>104.66</v>
      </c>
      <c r="AO22" s="22">
        <f t="shared" si="25"/>
        <v>209.33</v>
      </c>
      <c r="AP22" s="49">
        <f t="shared" si="26"/>
        <v>313.99</v>
      </c>
      <c r="AQ22" s="111"/>
      <c r="AR22" s="158">
        <v>6</v>
      </c>
      <c r="AS22" s="22">
        <f>ROUND(index!$O$33+((D22+F22+G22)*12)*index!$O$34,2)</f>
        <v>941.6</v>
      </c>
      <c r="AT22" s="49">
        <f>ROUND(index!$O$37+((D22+F22+G22)*12)*index!$O$38,2)</f>
        <v>792.16</v>
      </c>
      <c r="AU22" s="35"/>
      <c r="AV22" s="48">
        <f>ROUND(index!$O$33+(AD22*12)*index!$O$34,2)</f>
        <v>950.74</v>
      </c>
      <c r="AW22" s="49">
        <f>ROUND(index!$O$37+(AD22*12)*index!$O$38,2)</f>
        <v>794.1</v>
      </c>
    </row>
    <row r="23" spans="1:49" s="21" customFormat="1" ht="12" x14ac:dyDescent="0.2">
      <c r="A23" s="57">
        <v>7</v>
      </c>
      <c r="B23" s="107">
        <f t="shared" si="1"/>
        <v>13845.15</v>
      </c>
      <c r="C23" s="112">
        <f>ROUND(B23*index!$O$7,2)</f>
        <v>23632.29</v>
      </c>
      <c r="D23" s="162">
        <f>ROUND((B23/12)*index!$O$7,2)</f>
        <v>1969.36</v>
      </c>
      <c r="E23" s="232">
        <f t="shared" si="2"/>
        <v>11.9597</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9">
        <f>IF(A23&lt;18,0,ROUND((index!$N$25),2)*$H$7)</f>
        <v>0</v>
      </c>
      <c r="I23" s="8">
        <f t="shared" si="7"/>
        <v>0</v>
      </c>
      <c r="J23" s="107">
        <f>ROUND(index!$N$29/12,2)*$H$9</f>
        <v>0</v>
      </c>
      <c r="K23" s="112">
        <f>ROUND(index!$N$30/12,2)*$H$10</f>
        <v>0</v>
      </c>
      <c r="L23" s="162">
        <f>IF((SUM(D23:K23)-E23)&lt;index!$O$3,index!$O$3,SUM(D23:K23)-E23)</f>
        <v>1969.36</v>
      </c>
      <c r="M23" s="35"/>
      <c r="N23" s="43">
        <f t="shared" si="8"/>
        <v>3.1095000000000002</v>
      </c>
      <c r="O23" s="27">
        <f t="shared" si="9"/>
        <v>6.6974</v>
      </c>
      <c r="P23" s="27">
        <f t="shared" si="10"/>
        <v>4.1859000000000002</v>
      </c>
      <c r="Q23" s="27">
        <f t="shared" si="11"/>
        <v>5.9798999999999998</v>
      </c>
      <c r="R23" s="27">
        <f t="shared" si="12"/>
        <v>3.5878999999999999</v>
      </c>
      <c r="S23" s="44">
        <f t="shared" si="13"/>
        <v>2.3919000000000001</v>
      </c>
      <c r="T23" s="35"/>
      <c r="U23" s="48">
        <f t="shared" si="14"/>
        <v>103.59</v>
      </c>
      <c r="V23" s="22">
        <f t="shared" si="15"/>
        <v>207.18</v>
      </c>
      <c r="W23" s="49">
        <f t="shared" si="16"/>
        <v>310.77</v>
      </c>
      <c r="X23" s="35"/>
      <c r="Y23" s="114">
        <v>7</v>
      </c>
      <c r="Z23" s="55">
        <f t="shared" si="3"/>
        <v>2108.4699999999998</v>
      </c>
      <c r="AA23" s="119">
        <f>ROUND(Z23*index!$O$8,2)</f>
        <v>2150.64</v>
      </c>
      <c r="AB23" s="107">
        <f t="shared" si="4"/>
        <v>181.27999999999997</v>
      </c>
      <c r="AC23" s="23">
        <f t="shared" si="5"/>
        <v>33.08</v>
      </c>
      <c r="AD23" s="165">
        <f t="shared" si="6"/>
        <v>2002.4399999999998</v>
      </c>
      <c r="AE23" s="234">
        <f t="shared" si="17"/>
        <v>12.160600000000001</v>
      </c>
      <c r="AF23" s="35"/>
      <c r="AG23" s="41">
        <f t="shared" si="18"/>
        <v>3.1617999999999999</v>
      </c>
      <c r="AH23" s="26">
        <f t="shared" si="19"/>
        <v>6.8098999999999998</v>
      </c>
      <c r="AI23" s="26">
        <f t="shared" si="20"/>
        <v>4.2561999999999998</v>
      </c>
      <c r="AJ23" s="26">
        <f t="shared" si="21"/>
        <v>6.0803000000000003</v>
      </c>
      <c r="AK23" s="26">
        <f t="shared" si="22"/>
        <v>3.6482000000000001</v>
      </c>
      <c r="AL23" s="42">
        <f t="shared" si="23"/>
        <v>2.4321000000000002</v>
      </c>
      <c r="AM23" s="35"/>
      <c r="AN23" s="48">
        <f t="shared" si="24"/>
        <v>105.33</v>
      </c>
      <c r="AO23" s="22">
        <f t="shared" si="25"/>
        <v>210.66</v>
      </c>
      <c r="AP23" s="49">
        <f t="shared" si="26"/>
        <v>315.99</v>
      </c>
      <c r="AQ23" s="111"/>
      <c r="AR23" s="158">
        <v>7</v>
      </c>
      <c r="AS23" s="22">
        <f>ROUND(index!$O$33+((D23+F23+G23)*12)*index!$O$34,2)</f>
        <v>944.61</v>
      </c>
      <c r="AT23" s="49">
        <f>ROUND(index!$O$37+((D23+F23+G23)*12)*index!$O$38,2)</f>
        <v>792.8</v>
      </c>
      <c r="AU23" s="35"/>
      <c r="AV23" s="48">
        <f>ROUND(index!$O$33+(AD23*12)*index!$O$34,2)</f>
        <v>954.53</v>
      </c>
      <c r="AW23" s="49">
        <f>ROUND(index!$O$37+(AD23*12)*index!$O$38,2)</f>
        <v>794.91</v>
      </c>
    </row>
    <row r="24" spans="1:49" s="21" customFormat="1" ht="12" x14ac:dyDescent="0.2">
      <c r="A24" s="57">
        <v>8</v>
      </c>
      <c r="B24" s="107">
        <f t="shared" si="1"/>
        <v>13915.65</v>
      </c>
      <c r="C24" s="112">
        <f>ROUND(B24*index!$O$7,2)</f>
        <v>23752.62</v>
      </c>
      <c r="D24" s="162">
        <f>ROUND((B24/12)*index!$O$7,2)</f>
        <v>1979.39</v>
      </c>
      <c r="E24" s="232">
        <f t="shared" si="2"/>
        <v>12.0206</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9">
        <f>IF(A24&lt;18,0,ROUND((index!$N$25),2)*$H$7)</f>
        <v>0</v>
      </c>
      <c r="I24" s="8">
        <f t="shared" si="7"/>
        <v>0</v>
      </c>
      <c r="J24" s="107">
        <f>ROUND(index!$N$29/12,2)*$H$9</f>
        <v>0</v>
      </c>
      <c r="K24" s="112">
        <f>ROUND(index!$N$30/12,2)*$H$10</f>
        <v>0</v>
      </c>
      <c r="L24" s="162">
        <f>IF((SUM(D24:K24)-E24)&lt;index!$O$3,index!$O$3,SUM(D24:K24)-E24)</f>
        <v>1979.39</v>
      </c>
      <c r="M24" s="35"/>
      <c r="N24" s="43">
        <f t="shared" si="8"/>
        <v>3.1254</v>
      </c>
      <c r="O24" s="27">
        <f t="shared" si="9"/>
        <v>6.7314999999999996</v>
      </c>
      <c r="P24" s="27">
        <f t="shared" si="10"/>
        <v>4.2072000000000003</v>
      </c>
      <c r="Q24" s="27">
        <f t="shared" si="11"/>
        <v>6.0103</v>
      </c>
      <c r="R24" s="27">
        <f t="shared" si="12"/>
        <v>3.6061999999999999</v>
      </c>
      <c r="S24" s="44">
        <f t="shared" si="13"/>
        <v>2.4041000000000001</v>
      </c>
      <c r="T24" s="35"/>
      <c r="U24" s="48">
        <f t="shared" si="14"/>
        <v>104.12</v>
      </c>
      <c r="V24" s="22">
        <f t="shared" si="15"/>
        <v>208.23</v>
      </c>
      <c r="W24" s="49">
        <f t="shared" si="16"/>
        <v>312.35000000000002</v>
      </c>
      <c r="X24" s="35"/>
      <c r="Y24" s="114">
        <v>8</v>
      </c>
      <c r="Z24" s="55">
        <f t="shared" si="3"/>
        <v>2130.88</v>
      </c>
      <c r="AA24" s="119">
        <f>ROUND(Z24*index!$O$8,2)</f>
        <v>2173.5</v>
      </c>
      <c r="AB24" s="107">
        <f t="shared" si="4"/>
        <v>194.1099999999999</v>
      </c>
      <c r="AC24" s="23">
        <f t="shared" si="5"/>
        <v>35.43</v>
      </c>
      <c r="AD24" s="165">
        <f t="shared" si="6"/>
        <v>2014.8200000000002</v>
      </c>
      <c r="AE24" s="234">
        <f t="shared" si="17"/>
        <v>12.2357</v>
      </c>
      <c r="AF24" s="35"/>
      <c r="AG24" s="41">
        <f t="shared" si="18"/>
        <v>3.1812999999999998</v>
      </c>
      <c r="AH24" s="26">
        <f t="shared" si="19"/>
        <v>6.8520000000000003</v>
      </c>
      <c r="AI24" s="26">
        <f t="shared" si="20"/>
        <v>4.2824999999999998</v>
      </c>
      <c r="AJ24" s="26">
        <f t="shared" si="21"/>
        <v>6.1178999999999997</v>
      </c>
      <c r="AK24" s="26">
        <f t="shared" si="22"/>
        <v>3.6707000000000001</v>
      </c>
      <c r="AL24" s="42">
        <f t="shared" si="23"/>
        <v>2.4470999999999998</v>
      </c>
      <c r="AM24" s="35"/>
      <c r="AN24" s="48">
        <f t="shared" si="24"/>
        <v>105.98</v>
      </c>
      <c r="AO24" s="22">
        <f t="shared" si="25"/>
        <v>211.96</v>
      </c>
      <c r="AP24" s="49">
        <f t="shared" si="26"/>
        <v>317.94</v>
      </c>
      <c r="AQ24" s="111"/>
      <c r="AR24" s="158">
        <v>8</v>
      </c>
      <c r="AS24" s="22">
        <f>ROUND(index!$O$33+((D24+F24+G24)*12)*index!$O$34,2)</f>
        <v>947.62</v>
      </c>
      <c r="AT24" s="49">
        <f>ROUND(index!$O$37+((D24+F24+G24)*12)*index!$O$38,2)</f>
        <v>793.44</v>
      </c>
      <c r="AU24" s="35"/>
      <c r="AV24" s="48">
        <f>ROUND(index!$O$33+(AD24*12)*index!$O$34,2)</f>
        <v>958.25</v>
      </c>
      <c r="AW24" s="49">
        <f>ROUND(index!$O$37+(AD24*12)*index!$O$38,2)</f>
        <v>795.69</v>
      </c>
    </row>
    <row r="25" spans="1:49" s="21" customFormat="1" ht="12" x14ac:dyDescent="0.2">
      <c r="A25" s="57">
        <v>9</v>
      </c>
      <c r="B25" s="107">
        <f t="shared" si="1"/>
        <v>13986.18</v>
      </c>
      <c r="C25" s="112">
        <f>ROUND(B25*index!$O$7,2)</f>
        <v>23873.01</v>
      </c>
      <c r="D25" s="162">
        <f>ROUND((B25/12)*index!$O$7,2)</f>
        <v>1989.42</v>
      </c>
      <c r="E25" s="232">
        <f t="shared" si="2"/>
        <v>12.0815</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9">
        <f>IF(A25&lt;18,0,ROUND((index!$N$25),2)*$H$7)</f>
        <v>0</v>
      </c>
      <c r="I25" s="8">
        <f>+ROUND((D25)*0.08,2)*$H$8</f>
        <v>0</v>
      </c>
      <c r="J25" s="107">
        <f>ROUND(index!$N$29/12,2)*$H$9</f>
        <v>0</v>
      </c>
      <c r="K25" s="112">
        <f>ROUND(index!$N$30/12,2)*$H$10</f>
        <v>0</v>
      </c>
      <c r="L25" s="162">
        <f>IF((SUM(D25:K25)-E25)&lt;index!$O$3,index!$O$3,SUM(D25:K25)-E25)</f>
        <v>1989.42</v>
      </c>
      <c r="M25" s="35"/>
      <c r="N25" s="43">
        <f t="shared" si="8"/>
        <v>3.1412</v>
      </c>
      <c r="O25" s="27">
        <f t="shared" si="9"/>
        <v>6.7656000000000001</v>
      </c>
      <c r="P25" s="27">
        <f t="shared" si="10"/>
        <v>4.2285000000000004</v>
      </c>
      <c r="Q25" s="27">
        <f t="shared" si="11"/>
        <v>6.0407999999999999</v>
      </c>
      <c r="R25" s="27">
        <f t="shared" si="12"/>
        <v>3.6244999999999998</v>
      </c>
      <c r="S25" s="44">
        <f t="shared" si="13"/>
        <v>2.4163000000000001</v>
      </c>
      <c r="T25" s="35"/>
      <c r="U25" s="48">
        <f t="shared" si="14"/>
        <v>104.64</v>
      </c>
      <c r="V25" s="22">
        <f t="shared" si="15"/>
        <v>209.29</v>
      </c>
      <c r="W25" s="49">
        <f t="shared" si="16"/>
        <v>313.93</v>
      </c>
      <c r="X25" s="35"/>
      <c r="Y25" s="114">
        <v>9</v>
      </c>
      <c r="Z25" s="55">
        <f t="shared" si="3"/>
        <v>2151.83</v>
      </c>
      <c r="AA25" s="119">
        <f>ROUND(Z25*index!$O$8,2)</f>
        <v>2194.87</v>
      </c>
      <c r="AB25" s="107">
        <f t="shared" si="4"/>
        <v>205.44999999999982</v>
      </c>
      <c r="AC25" s="23">
        <f t="shared" si="5"/>
        <v>37.49</v>
      </c>
      <c r="AD25" s="165">
        <f t="shared" si="6"/>
        <v>2026.91</v>
      </c>
      <c r="AE25" s="234">
        <f t="shared" si="17"/>
        <v>12.309200000000001</v>
      </c>
      <c r="AF25" s="35"/>
      <c r="AG25" s="41">
        <f t="shared" si="18"/>
        <v>3.2004000000000001</v>
      </c>
      <c r="AH25" s="26">
        <f t="shared" si="19"/>
        <v>6.8932000000000002</v>
      </c>
      <c r="AI25" s="26">
        <f t="shared" si="20"/>
        <v>4.3082000000000003</v>
      </c>
      <c r="AJ25" s="26">
        <f t="shared" si="21"/>
        <v>6.1546000000000003</v>
      </c>
      <c r="AK25" s="26">
        <f t="shared" si="22"/>
        <v>3.6928000000000001</v>
      </c>
      <c r="AL25" s="42">
        <f t="shared" si="23"/>
        <v>2.4618000000000002</v>
      </c>
      <c r="AM25" s="35"/>
      <c r="AN25" s="48">
        <f t="shared" si="24"/>
        <v>106.62</v>
      </c>
      <c r="AO25" s="22">
        <f t="shared" si="25"/>
        <v>213.23</v>
      </c>
      <c r="AP25" s="49">
        <f t="shared" si="26"/>
        <v>319.85000000000002</v>
      </c>
      <c r="AQ25" s="111"/>
      <c r="AR25" s="158">
        <v>9</v>
      </c>
      <c r="AS25" s="22">
        <f>ROUND(index!$O$33+((D25+F25+G25)*12)*index!$O$34,2)</f>
        <v>950.63</v>
      </c>
      <c r="AT25" s="49">
        <f>ROUND(index!$O$37+((D25+F25+G25)*12)*index!$O$38,2)</f>
        <v>794.08</v>
      </c>
      <c r="AU25" s="35"/>
      <c r="AV25" s="48">
        <f>ROUND(index!$O$33+(AD25*12)*index!$O$34,2)</f>
        <v>961.87</v>
      </c>
      <c r="AW25" s="49">
        <f>ROUND(index!$O$37+(AD25*12)*index!$O$38,2)</f>
        <v>796.46</v>
      </c>
    </row>
    <row r="26" spans="1:49" s="21" customFormat="1" ht="12" x14ac:dyDescent="0.2">
      <c r="A26" s="57">
        <v>10</v>
      </c>
      <c r="B26" s="107">
        <f t="shared" si="1"/>
        <v>14420.29</v>
      </c>
      <c r="C26" s="112">
        <f>ROUND(B26*index!$O$7,2)</f>
        <v>24613.99</v>
      </c>
      <c r="D26" s="162">
        <f>ROUND((B26/12)*index!$O$7,2)</f>
        <v>2051.17</v>
      </c>
      <c r="E26" s="232">
        <f t="shared" si="2"/>
        <v>12.4565</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9">
        <f>IF(A26&lt;18,0,ROUND((index!$N$25),2)*$H$7)</f>
        <v>0</v>
      </c>
      <c r="I26" s="8">
        <f t="shared" ref="I26:I33" si="27">+ROUND((D26)*0.08,2)*$H$8</f>
        <v>0</v>
      </c>
      <c r="J26" s="107">
        <f>ROUND(index!$N$29/12,2)*$H$9</f>
        <v>0</v>
      </c>
      <c r="K26" s="112">
        <f>ROUND(index!$N$30/12,2)*$H$10</f>
        <v>0</v>
      </c>
      <c r="L26" s="162">
        <f>IF((SUM(D26:K26)-E26)&lt;index!$O$3,index!$O$3,SUM(D26:K26)-E26)</f>
        <v>2051.17</v>
      </c>
      <c r="M26" s="35"/>
      <c r="N26" s="43">
        <f t="shared" si="8"/>
        <v>3.2387000000000001</v>
      </c>
      <c r="O26" s="27">
        <f t="shared" si="9"/>
        <v>6.9756</v>
      </c>
      <c r="P26" s="27">
        <f t="shared" si="10"/>
        <v>4.3597999999999999</v>
      </c>
      <c r="Q26" s="27">
        <f t="shared" si="11"/>
        <v>6.2282999999999999</v>
      </c>
      <c r="R26" s="27">
        <f t="shared" si="12"/>
        <v>3.7370000000000001</v>
      </c>
      <c r="S26" s="44">
        <f t="shared" si="13"/>
        <v>2.4912999999999998</v>
      </c>
      <c r="T26" s="35"/>
      <c r="U26" s="48">
        <f t="shared" si="14"/>
        <v>107.89</v>
      </c>
      <c r="V26" s="22">
        <f t="shared" si="15"/>
        <v>215.78</v>
      </c>
      <c r="W26" s="49">
        <f t="shared" si="16"/>
        <v>323.67</v>
      </c>
      <c r="X26" s="35"/>
      <c r="Y26" s="114">
        <v>10</v>
      </c>
      <c r="Z26" s="55">
        <f t="shared" si="3"/>
        <v>2171.4</v>
      </c>
      <c r="AA26" s="119">
        <f>ROUND(Z26*index!$O$8,2)</f>
        <v>2214.83</v>
      </c>
      <c r="AB26" s="107">
        <f t="shared" si="4"/>
        <v>163.65999999999985</v>
      </c>
      <c r="AC26" s="23">
        <f t="shared" si="5"/>
        <v>29.87</v>
      </c>
      <c r="AD26" s="165">
        <f t="shared" si="6"/>
        <v>2081.04</v>
      </c>
      <c r="AE26" s="234">
        <f t="shared" si="17"/>
        <v>12.6379</v>
      </c>
      <c r="AF26" s="35"/>
      <c r="AG26" s="41">
        <f t="shared" si="18"/>
        <v>3.2858999999999998</v>
      </c>
      <c r="AH26" s="26">
        <f t="shared" si="19"/>
        <v>7.0772000000000004</v>
      </c>
      <c r="AI26" s="26">
        <f t="shared" si="20"/>
        <v>4.4233000000000002</v>
      </c>
      <c r="AJ26" s="26">
        <f t="shared" si="21"/>
        <v>6.319</v>
      </c>
      <c r="AK26" s="26">
        <f t="shared" si="22"/>
        <v>3.7913999999999999</v>
      </c>
      <c r="AL26" s="42">
        <f t="shared" si="23"/>
        <v>2.5276000000000001</v>
      </c>
      <c r="AM26" s="35"/>
      <c r="AN26" s="48">
        <f t="shared" si="24"/>
        <v>109.46</v>
      </c>
      <c r="AO26" s="22">
        <f t="shared" si="25"/>
        <v>218.93</v>
      </c>
      <c r="AP26" s="49">
        <f t="shared" si="26"/>
        <v>328.39</v>
      </c>
      <c r="AQ26" s="111"/>
      <c r="AR26" s="158">
        <v>10</v>
      </c>
      <c r="AS26" s="22">
        <f>ROUND(index!$O$33+((D26+F26+G26)*12)*index!$O$34,2)</f>
        <v>969.15</v>
      </c>
      <c r="AT26" s="49">
        <f>ROUND(index!$O$37+((D26+F26+G26)*12)*index!$O$38,2)</f>
        <v>798</v>
      </c>
      <c r="AU26" s="35"/>
      <c r="AV26" s="48">
        <f>ROUND(index!$O$33+(AD26*12)*index!$O$34,2)</f>
        <v>978.11</v>
      </c>
      <c r="AW26" s="49">
        <f>ROUND(index!$O$37+(AD26*12)*index!$O$38,2)</f>
        <v>799.9</v>
      </c>
    </row>
    <row r="27" spans="1:49" s="21" customFormat="1" ht="12" x14ac:dyDescent="0.2">
      <c r="A27" s="57">
        <v>11</v>
      </c>
      <c r="B27" s="107">
        <f t="shared" si="1"/>
        <v>14490.76</v>
      </c>
      <c r="C27" s="112">
        <f>ROUND(B27*index!$O$7,2)</f>
        <v>24734.28</v>
      </c>
      <c r="D27" s="162">
        <f>ROUND((B27/12)*index!$O$7,2)</f>
        <v>2061.19</v>
      </c>
      <c r="E27" s="232">
        <f t="shared" si="2"/>
        <v>12.517300000000001</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9">
        <f>IF(A27&lt;18,0,ROUND((index!$N$25),2)*$H$7)</f>
        <v>0</v>
      </c>
      <c r="I27" s="8">
        <f t="shared" si="27"/>
        <v>0</v>
      </c>
      <c r="J27" s="107">
        <f>ROUND(index!$N$29/12,2)*$H$9</f>
        <v>0</v>
      </c>
      <c r="K27" s="112">
        <f>ROUND(index!$N$30/12,2)*$H$10</f>
        <v>0</v>
      </c>
      <c r="L27" s="162">
        <f>IF((SUM(D27:K27)-E27)&lt;index!$O$3,index!$O$3,SUM(D27:K27)-E27)</f>
        <v>2061.19</v>
      </c>
      <c r="M27" s="35"/>
      <c r="N27" s="43">
        <f t="shared" si="8"/>
        <v>3.2545000000000002</v>
      </c>
      <c r="O27" s="27">
        <f t="shared" si="9"/>
        <v>7.0096999999999996</v>
      </c>
      <c r="P27" s="27">
        <f t="shared" si="10"/>
        <v>4.3811</v>
      </c>
      <c r="Q27" s="27">
        <f t="shared" si="11"/>
        <v>6.2587000000000002</v>
      </c>
      <c r="R27" s="27">
        <f t="shared" si="12"/>
        <v>3.7551999999999999</v>
      </c>
      <c r="S27" s="44">
        <f t="shared" si="13"/>
        <v>2.5034999999999998</v>
      </c>
      <c r="T27" s="35"/>
      <c r="U27" s="48">
        <f t="shared" si="14"/>
        <v>108.42</v>
      </c>
      <c r="V27" s="22">
        <f t="shared" si="15"/>
        <v>216.84</v>
      </c>
      <c r="W27" s="49">
        <f t="shared" si="16"/>
        <v>325.26</v>
      </c>
      <c r="X27" s="35"/>
      <c r="Y27" s="114">
        <v>11</v>
      </c>
      <c r="Z27" s="55">
        <f t="shared" si="3"/>
        <v>2189.67</v>
      </c>
      <c r="AA27" s="119">
        <f>ROUND(Z27*index!$O$8,2)</f>
        <v>2233.46</v>
      </c>
      <c r="AB27" s="107">
        <f t="shared" si="4"/>
        <v>172.26999999999998</v>
      </c>
      <c r="AC27" s="23">
        <f t="shared" si="5"/>
        <v>31.44</v>
      </c>
      <c r="AD27" s="165">
        <f t="shared" si="6"/>
        <v>2092.63</v>
      </c>
      <c r="AE27" s="234">
        <f t="shared" si="17"/>
        <v>12.708299999999999</v>
      </c>
      <c r="AF27" s="35"/>
      <c r="AG27" s="41">
        <f t="shared" si="18"/>
        <v>3.3041999999999998</v>
      </c>
      <c r="AH27" s="26">
        <f t="shared" si="19"/>
        <v>7.1166</v>
      </c>
      <c r="AI27" s="26">
        <f t="shared" si="20"/>
        <v>4.4478999999999997</v>
      </c>
      <c r="AJ27" s="26">
        <f t="shared" si="21"/>
        <v>6.3541999999999996</v>
      </c>
      <c r="AK27" s="26">
        <f t="shared" si="22"/>
        <v>3.8125</v>
      </c>
      <c r="AL27" s="42">
        <f t="shared" si="23"/>
        <v>2.5417000000000001</v>
      </c>
      <c r="AM27" s="35"/>
      <c r="AN27" s="48">
        <f t="shared" si="24"/>
        <v>110.07</v>
      </c>
      <c r="AO27" s="22">
        <f t="shared" si="25"/>
        <v>220.14</v>
      </c>
      <c r="AP27" s="49">
        <f t="shared" si="26"/>
        <v>330.22</v>
      </c>
      <c r="AQ27" s="111"/>
      <c r="AR27" s="158">
        <v>11</v>
      </c>
      <c r="AS27" s="22">
        <f>ROUND(index!$O$33+((D27+F27+G27)*12)*index!$O$34,2)</f>
        <v>972.16</v>
      </c>
      <c r="AT27" s="49">
        <f>ROUND(index!$O$37+((D27+F27+G27)*12)*index!$O$38,2)</f>
        <v>798.64</v>
      </c>
      <c r="AU27" s="35"/>
      <c r="AV27" s="48">
        <f>ROUND(index!$O$33+(AD27*12)*index!$O$34,2)</f>
        <v>981.59</v>
      </c>
      <c r="AW27" s="49">
        <f>ROUND(index!$O$37+(AD27*12)*index!$O$38,2)</f>
        <v>800.64</v>
      </c>
    </row>
    <row r="28" spans="1:49" s="21" customFormat="1" ht="12" x14ac:dyDescent="0.2">
      <c r="A28" s="57">
        <v>12</v>
      </c>
      <c r="B28" s="107">
        <f t="shared" si="1"/>
        <v>14561.27</v>
      </c>
      <c r="C28" s="112">
        <f>ROUND(B28*index!$O$7,2)</f>
        <v>24854.63</v>
      </c>
      <c r="D28" s="162">
        <f>ROUND((B28/12)*index!$O$7,2)</f>
        <v>2071.2199999999998</v>
      </c>
      <c r="E28" s="232">
        <f t="shared" si="2"/>
        <v>12.5783</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9">
        <f>IF(A28&lt;18,0,ROUND((index!$N$25),2)*$H$7)</f>
        <v>0</v>
      </c>
      <c r="I28" s="8">
        <f t="shared" si="27"/>
        <v>0</v>
      </c>
      <c r="J28" s="107">
        <f>ROUND(index!$N$29/12,2)*$H$9</f>
        <v>0</v>
      </c>
      <c r="K28" s="112">
        <f>ROUND(index!$N$30/12,2)*$H$10</f>
        <v>0</v>
      </c>
      <c r="L28" s="162">
        <f>IF((SUM(D28:K28)-E28)&lt;index!$O$3,index!$O$3,SUM(D28:K28)-E28)</f>
        <v>2071.2199999999998</v>
      </c>
      <c r="M28" s="35"/>
      <c r="N28" s="43">
        <f t="shared" si="8"/>
        <v>3.2704</v>
      </c>
      <c r="O28" s="27">
        <f t="shared" si="9"/>
        <v>7.0438000000000001</v>
      </c>
      <c r="P28" s="27">
        <f t="shared" si="10"/>
        <v>4.4024000000000001</v>
      </c>
      <c r="Q28" s="27">
        <f t="shared" si="11"/>
        <v>6.2892000000000001</v>
      </c>
      <c r="R28" s="27">
        <f t="shared" si="12"/>
        <v>3.7734999999999999</v>
      </c>
      <c r="S28" s="44">
        <f t="shared" si="13"/>
        <v>2.5156999999999998</v>
      </c>
      <c r="T28" s="35"/>
      <c r="U28" s="48">
        <f t="shared" si="14"/>
        <v>108.95</v>
      </c>
      <c r="V28" s="22">
        <f t="shared" si="15"/>
        <v>217.89</v>
      </c>
      <c r="W28" s="49">
        <f t="shared" si="16"/>
        <v>326.83999999999997</v>
      </c>
      <c r="X28" s="35"/>
      <c r="Y28" s="114">
        <v>12</v>
      </c>
      <c r="Z28" s="55">
        <f t="shared" si="3"/>
        <v>2206.6999999999998</v>
      </c>
      <c r="AA28" s="119">
        <f>ROUND(Z28*index!$O$8,2)</f>
        <v>2250.83</v>
      </c>
      <c r="AB28" s="107">
        <f t="shared" si="4"/>
        <v>179.61000000000013</v>
      </c>
      <c r="AC28" s="23">
        <f t="shared" si="5"/>
        <v>32.78</v>
      </c>
      <c r="AD28" s="165">
        <f t="shared" si="6"/>
        <v>2104</v>
      </c>
      <c r="AE28" s="234">
        <f t="shared" si="17"/>
        <v>12.7773</v>
      </c>
      <c r="AF28" s="35"/>
      <c r="AG28" s="41">
        <f t="shared" si="18"/>
        <v>3.3220999999999998</v>
      </c>
      <c r="AH28" s="26">
        <f t="shared" si="19"/>
        <v>7.1553000000000004</v>
      </c>
      <c r="AI28" s="26">
        <f t="shared" si="20"/>
        <v>4.4721000000000002</v>
      </c>
      <c r="AJ28" s="26">
        <f t="shared" si="21"/>
        <v>6.3887</v>
      </c>
      <c r="AK28" s="26">
        <f t="shared" si="22"/>
        <v>3.8332000000000002</v>
      </c>
      <c r="AL28" s="42">
        <f t="shared" si="23"/>
        <v>2.5554999999999999</v>
      </c>
      <c r="AM28" s="35"/>
      <c r="AN28" s="48">
        <f t="shared" si="24"/>
        <v>110.67</v>
      </c>
      <c r="AO28" s="22">
        <f t="shared" si="25"/>
        <v>221.34</v>
      </c>
      <c r="AP28" s="49">
        <f t="shared" si="26"/>
        <v>332.01</v>
      </c>
      <c r="AQ28" s="111"/>
      <c r="AR28" s="158">
        <v>12</v>
      </c>
      <c r="AS28" s="22">
        <f>ROUND(index!$O$33+((D28+F28+G28)*12)*index!$O$34,2)</f>
        <v>975.17</v>
      </c>
      <c r="AT28" s="49">
        <f>ROUND(index!$O$37+((D28+F28+G28)*12)*index!$O$38,2)</f>
        <v>799.28</v>
      </c>
      <c r="AU28" s="35"/>
      <c r="AV28" s="48">
        <f>ROUND(index!$O$33+(AD28*12)*index!$O$34,2)</f>
        <v>985</v>
      </c>
      <c r="AW28" s="49">
        <f>ROUND(index!$O$37+(AD28*12)*index!$O$38,2)</f>
        <v>801.36</v>
      </c>
    </row>
    <row r="29" spans="1:49" s="21" customFormat="1" ht="12" x14ac:dyDescent="0.2">
      <c r="A29" s="57">
        <v>13</v>
      </c>
      <c r="B29" s="107">
        <f t="shared" si="1"/>
        <v>14631.79</v>
      </c>
      <c r="C29" s="112">
        <f>ROUND(B29*index!$O$7,2)</f>
        <v>24975</v>
      </c>
      <c r="D29" s="162">
        <f>ROUND((B29/12)*index!$O$7,2)</f>
        <v>2081.25</v>
      </c>
      <c r="E29" s="232">
        <f t="shared" si="2"/>
        <v>12.639200000000001</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9">
        <f>IF(A29&lt;18,0,ROUND((index!$N$25),2)*$H$7)</f>
        <v>0</v>
      </c>
      <c r="I29" s="8">
        <f t="shared" si="27"/>
        <v>0</v>
      </c>
      <c r="J29" s="107">
        <f>ROUND(index!$N$29/12,2)*$H$9</f>
        <v>0</v>
      </c>
      <c r="K29" s="112">
        <f>ROUND(index!$N$30/12,2)*$H$10</f>
        <v>0</v>
      </c>
      <c r="L29" s="162">
        <f>IF((SUM(D29:K29)-E29)&lt;index!$O$3,index!$O$3,SUM(D29:K29)-E29)</f>
        <v>2081.25</v>
      </c>
      <c r="M29" s="35"/>
      <c r="N29" s="43">
        <f t="shared" si="8"/>
        <v>3.2862</v>
      </c>
      <c r="O29" s="27">
        <f t="shared" si="9"/>
        <v>7.0780000000000003</v>
      </c>
      <c r="P29" s="27">
        <f t="shared" si="10"/>
        <v>4.4237000000000002</v>
      </c>
      <c r="Q29" s="27">
        <f t="shared" si="11"/>
        <v>6.3196000000000003</v>
      </c>
      <c r="R29" s="27">
        <f t="shared" si="12"/>
        <v>3.7917999999999998</v>
      </c>
      <c r="S29" s="44">
        <f t="shared" si="13"/>
        <v>2.5278</v>
      </c>
      <c r="T29" s="35"/>
      <c r="U29" s="48">
        <f t="shared" si="14"/>
        <v>109.47</v>
      </c>
      <c r="V29" s="22">
        <f t="shared" si="15"/>
        <v>218.95</v>
      </c>
      <c r="W29" s="49">
        <f t="shared" si="16"/>
        <v>328.42</v>
      </c>
      <c r="X29" s="35"/>
      <c r="Y29" s="114">
        <v>13</v>
      </c>
      <c r="Z29" s="55">
        <f t="shared" si="3"/>
        <v>2222.58</v>
      </c>
      <c r="AA29" s="119">
        <f>ROUND(Z29*index!$O$8,2)</f>
        <v>2267.0300000000002</v>
      </c>
      <c r="AB29" s="107">
        <f t="shared" si="4"/>
        <v>185.7800000000002</v>
      </c>
      <c r="AC29" s="23">
        <f t="shared" si="5"/>
        <v>33.9</v>
      </c>
      <c r="AD29" s="165">
        <f t="shared" si="6"/>
        <v>2115.15</v>
      </c>
      <c r="AE29" s="234">
        <f t="shared" si="17"/>
        <v>12.845000000000001</v>
      </c>
      <c r="AF29" s="35"/>
      <c r="AG29" s="41">
        <f t="shared" si="18"/>
        <v>3.3397000000000001</v>
      </c>
      <c r="AH29" s="26">
        <f t="shared" si="19"/>
        <v>7.1932</v>
      </c>
      <c r="AI29" s="26">
        <f t="shared" si="20"/>
        <v>4.4958</v>
      </c>
      <c r="AJ29" s="26">
        <f t="shared" si="21"/>
        <v>6.4225000000000003</v>
      </c>
      <c r="AK29" s="26">
        <f t="shared" si="22"/>
        <v>3.8534999999999999</v>
      </c>
      <c r="AL29" s="42">
        <f t="shared" si="23"/>
        <v>2.569</v>
      </c>
      <c r="AM29" s="35"/>
      <c r="AN29" s="48">
        <f t="shared" si="24"/>
        <v>111.26</v>
      </c>
      <c r="AO29" s="22">
        <f t="shared" si="25"/>
        <v>222.51</v>
      </c>
      <c r="AP29" s="49">
        <f t="shared" si="26"/>
        <v>333.77</v>
      </c>
      <c r="AQ29" s="111"/>
      <c r="AR29" s="158">
        <v>13</v>
      </c>
      <c r="AS29" s="22">
        <f>ROUND(index!$O$33+((D29+F29+G29)*12)*index!$O$34,2)</f>
        <v>978.18</v>
      </c>
      <c r="AT29" s="49">
        <f>ROUND(index!$O$37+((D29+F29+G29)*12)*index!$O$38,2)</f>
        <v>799.92</v>
      </c>
      <c r="AU29" s="35"/>
      <c r="AV29" s="48">
        <f>ROUND(index!$O$33+(AD29*12)*index!$O$34,2)</f>
        <v>988.35</v>
      </c>
      <c r="AW29" s="49">
        <f>ROUND(index!$O$37+(AD29*12)*index!$O$38,2)</f>
        <v>802.07</v>
      </c>
    </row>
    <row r="30" spans="1:49" s="21" customFormat="1" ht="12" x14ac:dyDescent="0.2">
      <c r="A30" s="57">
        <v>14</v>
      </c>
      <c r="B30" s="107">
        <f t="shared" si="1"/>
        <v>14702.29</v>
      </c>
      <c r="C30" s="112">
        <f>ROUND(B30*index!$O$7,2)</f>
        <v>25095.34</v>
      </c>
      <c r="D30" s="162">
        <f>ROUND((B30/12)*index!$O$7,2)</f>
        <v>2091.2800000000002</v>
      </c>
      <c r="E30" s="232">
        <f t="shared" si="2"/>
        <v>12.700100000000001</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9">
        <f>IF(A30&lt;18,0,ROUND((index!$N$25),2)*$H$7)</f>
        <v>0</v>
      </c>
      <c r="I30" s="8">
        <f t="shared" si="27"/>
        <v>0</v>
      </c>
      <c r="J30" s="107">
        <f>ROUND(index!$N$29/12,2)*$H$9</f>
        <v>0</v>
      </c>
      <c r="K30" s="112">
        <f>ROUND(index!$N$30/12,2)*$H$10</f>
        <v>0</v>
      </c>
      <c r="L30" s="162">
        <f>IF((SUM(D30:K30)-E30)&lt;index!$O$3,index!$O$3,SUM(D30:K30)-E30)</f>
        <v>2091.2800000000002</v>
      </c>
      <c r="M30" s="35"/>
      <c r="N30" s="43">
        <f t="shared" si="8"/>
        <v>3.302</v>
      </c>
      <c r="O30" s="27">
        <f t="shared" si="9"/>
        <v>7.1120999999999999</v>
      </c>
      <c r="P30" s="27">
        <f t="shared" si="10"/>
        <v>4.4450000000000003</v>
      </c>
      <c r="Q30" s="27">
        <f t="shared" si="11"/>
        <v>6.3501000000000003</v>
      </c>
      <c r="R30" s="27">
        <f t="shared" si="12"/>
        <v>3.81</v>
      </c>
      <c r="S30" s="44">
        <f t="shared" si="13"/>
        <v>2.54</v>
      </c>
      <c r="T30" s="35"/>
      <c r="U30" s="48">
        <f t="shared" si="14"/>
        <v>110</v>
      </c>
      <c r="V30" s="22">
        <f t="shared" si="15"/>
        <v>220</v>
      </c>
      <c r="W30" s="49">
        <f t="shared" si="16"/>
        <v>330</v>
      </c>
      <c r="X30" s="35"/>
      <c r="Y30" s="114">
        <v>14</v>
      </c>
      <c r="Z30" s="55">
        <f t="shared" si="3"/>
        <v>2237.38</v>
      </c>
      <c r="AA30" s="119">
        <f>ROUND(Z30*index!$O$8,2)</f>
        <v>2282.13</v>
      </c>
      <c r="AB30" s="107">
        <f t="shared" si="4"/>
        <v>190.84999999999991</v>
      </c>
      <c r="AC30" s="23">
        <f t="shared" si="5"/>
        <v>34.83</v>
      </c>
      <c r="AD30" s="165">
        <f t="shared" si="6"/>
        <v>2126.11</v>
      </c>
      <c r="AE30" s="234">
        <f t="shared" si="17"/>
        <v>12.9116</v>
      </c>
      <c r="AF30" s="35"/>
      <c r="AG30" s="41">
        <f t="shared" si="18"/>
        <v>3.3570000000000002</v>
      </c>
      <c r="AH30" s="26">
        <f t="shared" si="19"/>
        <v>7.2305000000000001</v>
      </c>
      <c r="AI30" s="26">
        <f t="shared" si="20"/>
        <v>4.5190999999999999</v>
      </c>
      <c r="AJ30" s="26">
        <f t="shared" si="21"/>
        <v>6.4558</v>
      </c>
      <c r="AK30" s="26">
        <f t="shared" si="22"/>
        <v>3.8734999999999999</v>
      </c>
      <c r="AL30" s="42">
        <f t="shared" si="23"/>
        <v>2.5823</v>
      </c>
      <c r="AM30" s="35"/>
      <c r="AN30" s="48">
        <f t="shared" si="24"/>
        <v>111.83</v>
      </c>
      <c r="AO30" s="22">
        <f t="shared" si="25"/>
        <v>223.67</v>
      </c>
      <c r="AP30" s="49">
        <f t="shared" si="26"/>
        <v>335.5</v>
      </c>
      <c r="AQ30" s="111"/>
      <c r="AR30" s="158">
        <v>14</v>
      </c>
      <c r="AS30" s="22">
        <f>ROUND(index!$O$33+((D30+F30+G30)*12)*index!$O$34,2)</f>
        <v>981.18</v>
      </c>
      <c r="AT30" s="49">
        <f>ROUND(index!$O$37+((D30+F30+G30)*12)*index!$O$38,2)</f>
        <v>800.56</v>
      </c>
      <c r="AU30" s="35"/>
      <c r="AV30" s="48">
        <f>ROUND(index!$O$33+(AD30*12)*index!$O$34,2)</f>
        <v>991.63</v>
      </c>
      <c r="AW30" s="49">
        <f>ROUND(index!$O$37+(AD30*12)*index!$O$38,2)</f>
        <v>802.77</v>
      </c>
    </row>
    <row r="31" spans="1:49" s="21" customFormat="1" ht="12" x14ac:dyDescent="0.2">
      <c r="A31" s="57">
        <v>15</v>
      </c>
      <c r="B31" s="107">
        <f t="shared" si="1"/>
        <v>14772.79</v>
      </c>
      <c r="C31" s="112">
        <f>ROUND(B31*index!$O$7,2)</f>
        <v>25215.68</v>
      </c>
      <c r="D31" s="162">
        <f>ROUND((B31/12)*index!$O$7,2)</f>
        <v>2101.31</v>
      </c>
      <c r="E31" s="232">
        <f t="shared" si="2"/>
        <v>12.760999999999999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9">
        <f>IF(A31&lt;18,0,ROUND((index!$N$25),2)*$H$7)</f>
        <v>0</v>
      </c>
      <c r="I31" s="8">
        <f t="shared" si="27"/>
        <v>0</v>
      </c>
      <c r="J31" s="107">
        <f>ROUND(index!$N$29/12,2)*$H$9</f>
        <v>0</v>
      </c>
      <c r="K31" s="112">
        <f>ROUND(index!$N$30/12,2)*$H$10</f>
        <v>0</v>
      </c>
      <c r="L31" s="162">
        <f>IF((SUM(D31:K31)-E31)&lt;index!$O$3,index!$O$3,SUM(D31:K31)-E31)</f>
        <v>2101.31</v>
      </c>
      <c r="M31" s="35"/>
      <c r="N31" s="43">
        <f t="shared" si="8"/>
        <v>3.3178999999999998</v>
      </c>
      <c r="O31" s="27">
        <f t="shared" si="9"/>
        <v>7.1462000000000003</v>
      </c>
      <c r="P31" s="27">
        <f t="shared" si="10"/>
        <v>4.4664000000000001</v>
      </c>
      <c r="Q31" s="27">
        <f t="shared" si="11"/>
        <v>6.3804999999999996</v>
      </c>
      <c r="R31" s="27">
        <f t="shared" si="12"/>
        <v>3.8283</v>
      </c>
      <c r="S31" s="44">
        <f t="shared" si="13"/>
        <v>2.5522</v>
      </c>
      <c r="T31" s="35"/>
      <c r="U31" s="48">
        <f t="shared" si="14"/>
        <v>110.53</v>
      </c>
      <c r="V31" s="22">
        <f t="shared" si="15"/>
        <v>221.06</v>
      </c>
      <c r="W31" s="49">
        <f t="shared" si="16"/>
        <v>331.59</v>
      </c>
      <c r="X31" s="35"/>
      <c r="Y31" s="114">
        <v>15</v>
      </c>
      <c r="Z31" s="55">
        <f t="shared" si="3"/>
        <v>2251.16</v>
      </c>
      <c r="AA31" s="119">
        <f>ROUND(Z31*index!$O$8,2)</f>
        <v>2296.1799999999998</v>
      </c>
      <c r="AB31" s="107">
        <f t="shared" si="4"/>
        <v>194.86999999999989</v>
      </c>
      <c r="AC31" s="23">
        <f t="shared" si="5"/>
        <v>35.56</v>
      </c>
      <c r="AD31" s="165">
        <f t="shared" si="6"/>
        <v>2136.87</v>
      </c>
      <c r="AE31" s="234">
        <f t="shared" si="17"/>
        <v>12.976900000000001</v>
      </c>
      <c r="AF31" s="35"/>
      <c r="AG31" s="41">
        <f t="shared" si="18"/>
        <v>3.3740000000000001</v>
      </c>
      <c r="AH31" s="26">
        <f t="shared" si="19"/>
        <v>7.2671000000000001</v>
      </c>
      <c r="AI31" s="26">
        <f t="shared" si="20"/>
        <v>4.5419</v>
      </c>
      <c r="AJ31" s="26">
        <f t="shared" si="21"/>
        <v>6.4885000000000002</v>
      </c>
      <c r="AK31" s="26">
        <f t="shared" si="22"/>
        <v>3.8931</v>
      </c>
      <c r="AL31" s="42">
        <f t="shared" si="23"/>
        <v>2.5954000000000002</v>
      </c>
      <c r="AM31" s="35"/>
      <c r="AN31" s="48">
        <f t="shared" si="24"/>
        <v>112.4</v>
      </c>
      <c r="AO31" s="22">
        <f t="shared" si="25"/>
        <v>224.8</v>
      </c>
      <c r="AP31" s="49">
        <f t="shared" si="26"/>
        <v>337.2</v>
      </c>
      <c r="AQ31" s="111"/>
      <c r="AR31" s="158">
        <v>15</v>
      </c>
      <c r="AS31" s="22">
        <f>ROUND(index!$O$33+((D31+F31+G31)*12)*index!$O$34,2)</f>
        <v>984.19</v>
      </c>
      <c r="AT31" s="49">
        <f>ROUND(index!$O$37+((D31+F31+G31)*12)*index!$O$38,2)</f>
        <v>801.19</v>
      </c>
      <c r="AU31" s="35"/>
      <c r="AV31" s="48">
        <f>ROUND(index!$O$33+(AD31*12)*index!$O$34,2)</f>
        <v>994.86</v>
      </c>
      <c r="AW31" s="49">
        <f>ROUND(index!$O$37+(AD31*12)*index!$O$38,2)</f>
        <v>803.45</v>
      </c>
    </row>
    <row r="32" spans="1:49" s="21" customFormat="1" ht="12" x14ac:dyDescent="0.2">
      <c r="A32" s="57">
        <v>16</v>
      </c>
      <c r="B32" s="107">
        <f t="shared" si="1"/>
        <v>14843.29</v>
      </c>
      <c r="C32" s="112">
        <f>ROUND(B32*index!$O$7,2)</f>
        <v>25336.01</v>
      </c>
      <c r="D32" s="162">
        <f>ROUND((B32/12)*index!$O$7,2)</f>
        <v>2111.33</v>
      </c>
      <c r="E32" s="232">
        <f t="shared" si="2"/>
        <v>12.821899999999999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9">
        <f>IF(A32&lt;18,0,ROUND((index!$N$25),2)*$H$7)</f>
        <v>0</v>
      </c>
      <c r="I32" s="8">
        <f t="shared" si="27"/>
        <v>0</v>
      </c>
      <c r="J32" s="107">
        <f>ROUND(index!$N$29/12,2)*$H$9</f>
        <v>0</v>
      </c>
      <c r="K32" s="112">
        <f>ROUND(index!$N$30/12,2)*$H$10</f>
        <v>0</v>
      </c>
      <c r="L32" s="162">
        <f>IF((SUM(D32:K32)-E32)&lt;index!$O$3,index!$O$3,SUM(D32:K32)-E32)</f>
        <v>2111.33</v>
      </c>
      <c r="M32" s="35"/>
      <c r="N32" s="43">
        <f t="shared" si="8"/>
        <v>3.3336999999999999</v>
      </c>
      <c r="O32" s="27">
        <f t="shared" si="9"/>
        <v>7.1802999999999999</v>
      </c>
      <c r="P32" s="27">
        <f t="shared" si="10"/>
        <v>4.4877000000000002</v>
      </c>
      <c r="Q32" s="27">
        <f t="shared" si="11"/>
        <v>6.4109999999999996</v>
      </c>
      <c r="R32" s="27">
        <f t="shared" si="12"/>
        <v>3.8466</v>
      </c>
      <c r="S32" s="44">
        <f t="shared" si="13"/>
        <v>2.5644</v>
      </c>
      <c r="T32" s="35"/>
      <c r="U32" s="48">
        <f t="shared" si="14"/>
        <v>111.06</v>
      </c>
      <c r="V32" s="22">
        <f t="shared" si="15"/>
        <v>222.11</v>
      </c>
      <c r="W32" s="49">
        <f t="shared" si="16"/>
        <v>333.17</v>
      </c>
      <c r="X32" s="35"/>
      <c r="Y32" s="114">
        <v>16</v>
      </c>
      <c r="Z32" s="55">
        <f t="shared" si="3"/>
        <v>2260.27</v>
      </c>
      <c r="AA32" s="119">
        <f>ROUND(Z32*index!$O$8,2)</f>
        <v>2305.48</v>
      </c>
      <c r="AB32" s="107">
        <f t="shared" si="4"/>
        <v>194.15000000000009</v>
      </c>
      <c r="AC32" s="23">
        <f t="shared" si="5"/>
        <v>35.43</v>
      </c>
      <c r="AD32" s="165">
        <f t="shared" si="6"/>
        <v>2146.7599999999998</v>
      </c>
      <c r="AE32" s="234">
        <f t="shared" si="17"/>
        <v>13.037000000000001</v>
      </c>
      <c r="AF32" s="35"/>
      <c r="AG32" s="41">
        <f t="shared" si="18"/>
        <v>3.3896000000000002</v>
      </c>
      <c r="AH32" s="26">
        <f t="shared" si="19"/>
        <v>7.3007</v>
      </c>
      <c r="AI32" s="26">
        <f t="shared" si="20"/>
        <v>4.5629999999999997</v>
      </c>
      <c r="AJ32" s="26">
        <f t="shared" si="21"/>
        <v>6.5185000000000004</v>
      </c>
      <c r="AK32" s="26">
        <f t="shared" si="22"/>
        <v>3.9110999999999998</v>
      </c>
      <c r="AL32" s="42">
        <f t="shared" si="23"/>
        <v>2.6074000000000002</v>
      </c>
      <c r="AM32" s="35"/>
      <c r="AN32" s="48">
        <f t="shared" si="24"/>
        <v>112.92</v>
      </c>
      <c r="AO32" s="22">
        <f t="shared" si="25"/>
        <v>225.84</v>
      </c>
      <c r="AP32" s="49">
        <f t="shared" si="26"/>
        <v>338.76</v>
      </c>
      <c r="AQ32" s="111"/>
      <c r="AR32" s="158">
        <v>16</v>
      </c>
      <c r="AS32" s="22">
        <f>ROUND(index!$O$33+((D32+F32+G32)*12)*index!$O$34,2)</f>
        <v>987.2</v>
      </c>
      <c r="AT32" s="49">
        <f>ROUND(index!$O$37+((D32+F32+G32)*12)*index!$O$38,2)</f>
        <v>801.83</v>
      </c>
      <c r="AU32" s="35"/>
      <c r="AV32" s="48">
        <f>ROUND(index!$O$33+(AD32*12)*index!$O$34,2)</f>
        <v>997.83</v>
      </c>
      <c r="AW32" s="49">
        <f>ROUND(index!$O$37+(AD32*12)*index!$O$38,2)</f>
        <v>804.08</v>
      </c>
    </row>
    <row r="33" spans="1:49" s="21" customFormat="1" ht="12" x14ac:dyDescent="0.2">
      <c r="A33" s="57">
        <v>17</v>
      </c>
      <c r="B33" s="107">
        <f t="shared" si="1"/>
        <v>14913.8</v>
      </c>
      <c r="C33" s="112">
        <f>ROUND(B33*index!$O$7,2)</f>
        <v>25456.37</v>
      </c>
      <c r="D33" s="162">
        <f>ROUND((B33/12)*index!$O$7,2)</f>
        <v>2121.36</v>
      </c>
      <c r="E33" s="232">
        <f t="shared" si="2"/>
        <v>12.8828</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9">
        <f>IF(A33&lt;18,0,ROUND((index!$N$25),2)*$H$7)</f>
        <v>0</v>
      </c>
      <c r="I33" s="8">
        <f t="shared" si="27"/>
        <v>0</v>
      </c>
      <c r="J33" s="107">
        <f>ROUND(index!$N$29/12,2)*$H$9</f>
        <v>0</v>
      </c>
      <c r="K33" s="112">
        <f>ROUND(index!$N$30/12,2)*$H$10</f>
        <v>0</v>
      </c>
      <c r="L33" s="162">
        <f>IF((SUM(D33:K33)-E33)&lt;index!$O$3,index!$O$3,SUM(D33:K33)-E33)</f>
        <v>2121.36</v>
      </c>
      <c r="M33" s="35"/>
      <c r="N33" s="43">
        <f t="shared" si="8"/>
        <v>3.3494999999999999</v>
      </c>
      <c r="O33" s="27">
        <f t="shared" si="9"/>
        <v>7.2144000000000004</v>
      </c>
      <c r="P33" s="27">
        <f t="shared" si="10"/>
        <v>4.5090000000000003</v>
      </c>
      <c r="Q33" s="27">
        <f t="shared" si="11"/>
        <v>6.4413999999999998</v>
      </c>
      <c r="R33" s="27">
        <f t="shared" si="12"/>
        <v>3.8647999999999998</v>
      </c>
      <c r="S33" s="44">
        <f t="shared" si="13"/>
        <v>2.5766</v>
      </c>
      <c r="T33" s="35"/>
      <c r="U33" s="48">
        <f t="shared" si="14"/>
        <v>111.58</v>
      </c>
      <c r="V33" s="22">
        <f t="shared" si="15"/>
        <v>223.17</v>
      </c>
      <c r="W33" s="49">
        <f t="shared" si="16"/>
        <v>334.75</v>
      </c>
      <c r="X33" s="35"/>
      <c r="Y33" s="114">
        <v>17</v>
      </c>
      <c r="Z33" s="55">
        <f t="shared" si="3"/>
        <v>2268.73</v>
      </c>
      <c r="AA33" s="119">
        <f>ROUND(Z33*index!$O$8,2)</f>
        <v>2314.1</v>
      </c>
      <c r="AB33" s="107">
        <f t="shared" si="4"/>
        <v>192.73999999999978</v>
      </c>
      <c r="AC33" s="23">
        <f t="shared" si="5"/>
        <v>35.18</v>
      </c>
      <c r="AD33" s="165">
        <f t="shared" si="6"/>
        <v>2156.54</v>
      </c>
      <c r="AE33" s="234">
        <f t="shared" si="17"/>
        <v>13.096399999999999</v>
      </c>
      <c r="AF33" s="35"/>
      <c r="AG33" s="41">
        <f t="shared" si="18"/>
        <v>3.4051</v>
      </c>
      <c r="AH33" s="26">
        <f t="shared" si="19"/>
        <v>7.3339999999999996</v>
      </c>
      <c r="AI33" s="26">
        <f t="shared" si="20"/>
        <v>4.5837000000000003</v>
      </c>
      <c r="AJ33" s="26">
        <f t="shared" si="21"/>
        <v>6.5481999999999996</v>
      </c>
      <c r="AK33" s="26">
        <f t="shared" si="22"/>
        <v>3.9289000000000001</v>
      </c>
      <c r="AL33" s="42">
        <f t="shared" si="23"/>
        <v>2.6193</v>
      </c>
      <c r="AM33" s="35"/>
      <c r="AN33" s="48">
        <f t="shared" si="24"/>
        <v>113.43</v>
      </c>
      <c r="AO33" s="22">
        <f t="shared" si="25"/>
        <v>226.87</v>
      </c>
      <c r="AP33" s="49">
        <f t="shared" si="26"/>
        <v>340.3</v>
      </c>
      <c r="AQ33" s="111"/>
      <c r="AR33" s="158">
        <v>17</v>
      </c>
      <c r="AS33" s="22">
        <f>ROUND(index!$O$33+((D33+F33+G33)*12)*index!$O$34,2)</f>
        <v>990.21</v>
      </c>
      <c r="AT33" s="49">
        <f>ROUND(index!$O$37+((D33+F33+G33)*12)*index!$O$38,2)</f>
        <v>802.47</v>
      </c>
      <c r="AU33" s="35"/>
      <c r="AV33" s="48">
        <f>ROUND(index!$O$33+(AD33*12)*index!$O$34,2)</f>
        <v>1000.76</v>
      </c>
      <c r="AW33" s="49">
        <f>ROUND(index!$O$37+(AD33*12)*index!$O$38,2)</f>
        <v>804.71</v>
      </c>
    </row>
    <row r="34" spans="1:49" s="21" customFormat="1" ht="12" x14ac:dyDescent="0.2">
      <c r="A34" s="57">
        <v>18</v>
      </c>
      <c r="B34" s="107">
        <f t="shared" si="1"/>
        <v>14984.3</v>
      </c>
      <c r="C34" s="112">
        <f>ROUND(B34*index!$O$7,2)</f>
        <v>25576.7</v>
      </c>
      <c r="D34" s="162">
        <f>ROUND((B34/12)*index!$O$7,2)</f>
        <v>2131.39</v>
      </c>
      <c r="E34" s="232">
        <f t="shared" si="2"/>
        <v>12.9437</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9">
        <f>IF(A34&lt;18,0,ROUND((index!$N$25),2)*$H$7)</f>
        <v>0</v>
      </c>
      <c r="I34" s="8">
        <f>+ROUND((D34)*0.12,2)*$H$8</f>
        <v>0</v>
      </c>
      <c r="J34" s="107">
        <f>ROUND(index!$N$29/12,2)*$H$9</f>
        <v>0</v>
      </c>
      <c r="K34" s="112">
        <f>ROUND(index!$N$30/12,2)*$H$10</f>
        <v>0</v>
      </c>
      <c r="L34" s="162">
        <f>IF((SUM(D34:K34)-E34)&lt;index!$O$3,index!$O$3,SUM(D34:K34)-E34)</f>
        <v>2131.39</v>
      </c>
      <c r="M34" s="35"/>
      <c r="N34" s="43">
        <f t="shared" si="8"/>
        <v>3.3654000000000002</v>
      </c>
      <c r="O34" s="27">
        <f t="shared" si="9"/>
        <v>7.2484999999999999</v>
      </c>
      <c r="P34" s="27">
        <f t="shared" si="10"/>
        <v>4.5303000000000004</v>
      </c>
      <c r="Q34" s="27">
        <f t="shared" si="11"/>
        <v>6.4718999999999998</v>
      </c>
      <c r="R34" s="27">
        <f t="shared" si="12"/>
        <v>3.8831000000000002</v>
      </c>
      <c r="S34" s="44">
        <f t="shared" si="13"/>
        <v>2.5886999999999998</v>
      </c>
      <c r="T34" s="35"/>
      <c r="U34" s="48">
        <f t="shared" si="14"/>
        <v>112.11</v>
      </c>
      <c r="V34" s="22">
        <f t="shared" si="15"/>
        <v>224.22</v>
      </c>
      <c r="W34" s="49">
        <f t="shared" si="16"/>
        <v>336.33</v>
      </c>
      <c r="X34" s="35"/>
      <c r="Y34" s="114">
        <v>18</v>
      </c>
      <c r="Z34" s="55">
        <f t="shared" si="3"/>
        <v>2276.58</v>
      </c>
      <c r="AA34" s="119">
        <f>ROUND(Z34*index!$O$8,2)</f>
        <v>2322.11</v>
      </c>
      <c r="AB34" s="107">
        <f t="shared" si="4"/>
        <v>190.72000000000025</v>
      </c>
      <c r="AC34" s="23">
        <f t="shared" si="5"/>
        <v>34.81</v>
      </c>
      <c r="AD34" s="165">
        <f t="shared" si="6"/>
        <v>2166.1999999999998</v>
      </c>
      <c r="AE34" s="234">
        <f t="shared" si="17"/>
        <v>13.155099999999999</v>
      </c>
      <c r="AF34" s="35"/>
      <c r="AG34" s="41">
        <f t="shared" si="18"/>
        <v>3.4203000000000001</v>
      </c>
      <c r="AH34" s="26">
        <f t="shared" si="19"/>
        <v>7.3669000000000002</v>
      </c>
      <c r="AI34" s="26">
        <f t="shared" si="20"/>
        <v>4.6043000000000003</v>
      </c>
      <c r="AJ34" s="26">
        <f t="shared" si="21"/>
        <v>6.5776000000000003</v>
      </c>
      <c r="AK34" s="26">
        <f t="shared" si="22"/>
        <v>3.9464999999999999</v>
      </c>
      <c r="AL34" s="42">
        <f t="shared" si="23"/>
        <v>2.6309999999999998</v>
      </c>
      <c r="AM34" s="35"/>
      <c r="AN34" s="48">
        <f t="shared" si="24"/>
        <v>113.94</v>
      </c>
      <c r="AO34" s="22">
        <f t="shared" si="25"/>
        <v>227.88</v>
      </c>
      <c r="AP34" s="49">
        <f t="shared" si="26"/>
        <v>341.83</v>
      </c>
      <c r="AQ34" s="111"/>
      <c r="AR34" s="158">
        <v>18</v>
      </c>
      <c r="AS34" s="22">
        <f>ROUND(index!$O$33+((D34+F34+G34)*12)*index!$O$34,2)</f>
        <v>993.22</v>
      </c>
      <c r="AT34" s="49">
        <f>ROUND(index!$O$37+((D34+F34+G34)*12)*index!$O$38,2)</f>
        <v>803.11</v>
      </c>
      <c r="AU34" s="35"/>
      <c r="AV34" s="48">
        <f>ROUND(index!$O$33+(AD34*12)*index!$O$34,2)</f>
        <v>1003.66</v>
      </c>
      <c r="AW34" s="49">
        <f>ROUND(index!$O$37+(AD34*12)*index!$O$38,2)</f>
        <v>805.32</v>
      </c>
    </row>
    <row r="35" spans="1:49" s="21" customFormat="1" ht="12" x14ac:dyDescent="0.2">
      <c r="A35" s="57">
        <v>19</v>
      </c>
      <c r="B35" s="107">
        <f t="shared" si="1"/>
        <v>15054.8</v>
      </c>
      <c r="C35" s="112">
        <f>ROUND(B35*index!$O$7,2)</f>
        <v>25697.040000000001</v>
      </c>
      <c r="D35" s="162">
        <f>ROUND((B35/12)*index!$O$7,2)</f>
        <v>2141.42</v>
      </c>
      <c r="E35" s="232">
        <f t="shared" si="2"/>
        <v>13.0046</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9">
        <f>IF(A35&lt;18,0,ROUND((index!$N$25),2)*$H$7)</f>
        <v>0</v>
      </c>
      <c r="I35" s="8">
        <f t="shared" ref="I35:I51" si="28">+ROUND((D35)*0.12,2)*$H$8</f>
        <v>0</v>
      </c>
      <c r="J35" s="107">
        <f>ROUND(index!$N$29/12,2)*$H$9</f>
        <v>0</v>
      </c>
      <c r="K35" s="112">
        <f>ROUND(index!$N$30/12,2)*$H$10</f>
        <v>0</v>
      </c>
      <c r="L35" s="162">
        <f>IF((SUM(D35:K35)-E35)&lt;index!$O$3,index!$O$3,SUM(D35:K35)-E35)</f>
        <v>2141.42</v>
      </c>
      <c r="M35" s="35"/>
      <c r="N35" s="43">
        <f t="shared" si="8"/>
        <v>3.3812000000000002</v>
      </c>
      <c r="O35" s="27">
        <f t="shared" si="9"/>
        <v>7.2826000000000004</v>
      </c>
      <c r="P35" s="27">
        <f t="shared" si="10"/>
        <v>4.5515999999999996</v>
      </c>
      <c r="Q35" s="27">
        <f t="shared" si="11"/>
        <v>6.5023</v>
      </c>
      <c r="R35" s="27">
        <f t="shared" si="12"/>
        <v>3.9014000000000002</v>
      </c>
      <c r="S35" s="44">
        <f t="shared" si="13"/>
        <v>2.6009000000000002</v>
      </c>
      <c r="T35" s="35"/>
      <c r="U35" s="48">
        <f t="shared" si="14"/>
        <v>112.64</v>
      </c>
      <c r="V35" s="22">
        <f t="shared" si="15"/>
        <v>225.28</v>
      </c>
      <c r="W35" s="49">
        <f t="shared" si="16"/>
        <v>337.92</v>
      </c>
      <c r="X35" s="35"/>
      <c r="Y35" s="114">
        <v>19</v>
      </c>
      <c r="Z35" s="55">
        <f t="shared" si="3"/>
        <v>2283.87</v>
      </c>
      <c r="AA35" s="119">
        <f>ROUND(Z35*index!$O$8,2)</f>
        <v>2329.5500000000002</v>
      </c>
      <c r="AB35" s="107">
        <f t="shared" si="4"/>
        <v>188.13000000000011</v>
      </c>
      <c r="AC35" s="23">
        <f t="shared" si="5"/>
        <v>34.33</v>
      </c>
      <c r="AD35" s="165">
        <f t="shared" si="6"/>
        <v>2175.75</v>
      </c>
      <c r="AE35" s="234">
        <f t="shared" si="17"/>
        <v>13.213100000000001</v>
      </c>
      <c r="AF35" s="35"/>
      <c r="AG35" s="41">
        <f t="shared" si="18"/>
        <v>3.4354</v>
      </c>
      <c r="AH35" s="26">
        <f t="shared" si="19"/>
        <v>7.3993000000000002</v>
      </c>
      <c r="AI35" s="26">
        <f t="shared" si="20"/>
        <v>4.6246</v>
      </c>
      <c r="AJ35" s="26">
        <f t="shared" si="21"/>
        <v>6.6066000000000003</v>
      </c>
      <c r="AK35" s="26">
        <f t="shared" si="22"/>
        <v>3.9639000000000002</v>
      </c>
      <c r="AL35" s="42">
        <f t="shared" si="23"/>
        <v>2.6425999999999998</v>
      </c>
      <c r="AM35" s="35"/>
      <c r="AN35" s="48">
        <f t="shared" si="24"/>
        <v>114.44</v>
      </c>
      <c r="AO35" s="22">
        <f t="shared" si="25"/>
        <v>228.89</v>
      </c>
      <c r="AP35" s="49">
        <f t="shared" si="26"/>
        <v>343.33</v>
      </c>
      <c r="AQ35" s="111"/>
      <c r="AR35" s="158">
        <v>19</v>
      </c>
      <c r="AS35" s="22">
        <f>ROUND(index!$O$33+((D35+F35+G35)*12)*index!$O$34,2)</f>
        <v>996.23</v>
      </c>
      <c r="AT35" s="49">
        <f>ROUND(index!$O$37+((D35+F35+G35)*12)*index!$O$38,2)</f>
        <v>803.74</v>
      </c>
      <c r="AU35" s="35"/>
      <c r="AV35" s="48">
        <f>ROUND(index!$O$33+(AD35*12)*index!$O$34,2)</f>
        <v>1006.53</v>
      </c>
      <c r="AW35" s="49">
        <f>ROUND(index!$O$37+(AD35*12)*index!$O$38,2)</f>
        <v>805.93</v>
      </c>
    </row>
    <row r="36" spans="1:49" s="21" customFormat="1" ht="12" x14ac:dyDescent="0.2">
      <c r="A36" s="57">
        <v>20</v>
      </c>
      <c r="B36" s="107">
        <f t="shared" si="1"/>
        <v>15125.32</v>
      </c>
      <c r="C36" s="112">
        <f>ROUND(B36*index!$O$7,2)</f>
        <v>25817.41</v>
      </c>
      <c r="D36" s="162">
        <f>ROUND((B36/12)*index!$O$7,2)</f>
        <v>2151.4499999999998</v>
      </c>
      <c r="E36" s="232">
        <f t="shared" si="2"/>
        <v>13.0655</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9">
        <f>IF(A36&lt;18,0,ROUND((index!$N$25),2)*$H$7)</f>
        <v>0</v>
      </c>
      <c r="I36" s="8">
        <f t="shared" si="28"/>
        <v>0</v>
      </c>
      <c r="J36" s="107">
        <f>ROUND(index!$N$29/12,2)*$H$9</f>
        <v>0</v>
      </c>
      <c r="K36" s="112">
        <f>ROUND(index!$N$30/12,2)*$H$10</f>
        <v>0</v>
      </c>
      <c r="L36" s="162">
        <f>IF((SUM(D36:K36)-E36)&lt;index!$O$3,index!$O$3,SUM(D36:K36)-E36)</f>
        <v>2151.4499999999998</v>
      </c>
      <c r="M36" s="35"/>
      <c r="N36" s="43">
        <f t="shared" si="8"/>
        <v>3.3969999999999998</v>
      </c>
      <c r="O36" s="27">
        <f t="shared" si="9"/>
        <v>7.3167</v>
      </c>
      <c r="P36" s="27">
        <f t="shared" si="10"/>
        <v>4.5728999999999997</v>
      </c>
      <c r="Q36" s="27">
        <f t="shared" si="11"/>
        <v>6.5327999999999999</v>
      </c>
      <c r="R36" s="27">
        <f t="shared" si="12"/>
        <v>3.9197000000000002</v>
      </c>
      <c r="S36" s="44">
        <f t="shared" si="13"/>
        <v>2.6131000000000002</v>
      </c>
      <c r="T36" s="35"/>
      <c r="U36" s="48">
        <f t="shared" si="14"/>
        <v>113.17</v>
      </c>
      <c r="V36" s="22">
        <f t="shared" si="15"/>
        <v>226.33</v>
      </c>
      <c r="W36" s="49">
        <f t="shared" si="16"/>
        <v>339.5</v>
      </c>
      <c r="X36" s="35"/>
      <c r="Y36" s="114">
        <v>20</v>
      </c>
      <c r="Z36" s="55">
        <f t="shared" si="3"/>
        <v>2290.64</v>
      </c>
      <c r="AA36" s="119">
        <f>ROUND(Z36*index!$O$8,2)</f>
        <v>2336.4499999999998</v>
      </c>
      <c r="AB36" s="107">
        <f t="shared" si="4"/>
        <v>185</v>
      </c>
      <c r="AC36" s="23">
        <f t="shared" si="5"/>
        <v>33.76</v>
      </c>
      <c r="AD36" s="165">
        <f t="shared" si="6"/>
        <v>2185.21</v>
      </c>
      <c r="AE36" s="234">
        <f t="shared" si="17"/>
        <v>13.2705</v>
      </c>
      <c r="AF36" s="35"/>
      <c r="AG36" s="41">
        <f t="shared" si="18"/>
        <v>3.4502999999999999</v>
      </c>
      <c r="AH36" s="26">
        <f t="shared" si="19"/>
        <v>7.4314999999999998</v>
      </c>
      <c r="AI36" s="26">
        <f t="shared" si="20"/>
        <v>4.6447000000000003</v>
      </c>
      <c r="AJ36" s="26">
        <f t="shared" si="21"/>
        <v>6.6353</v>
      </c>
      <c r="AK36" s="26">
        <f t="shared" si="22"/>
        <v>3.9811999999999999</v>
      </c>
      <c r="AL36" s="42">
        <f t="shared" si="23"/>
        <v>2.6541000000000001</v>
      </c>
      <c r="AM36" s="35"/>
      <c r="AN36" s="48">
        <f t="shared" si="24"/>
        <v>114.94</v>
      </c>
      <c r="AO36" s="22">
        <f t="shared" si="25"/>
        <v>229.88</v>
      </c>
      <c r="AP36" s="49">
        <f t="shared" si="26"/>
        <v>344.83</v>
      </c>
      <c r="AQ36" s="111"/>
      <c r="AR36" s="158">
        <v>20</v>
      </c>
      <c r="AS36" s="22">
        <f>ROUND(index!$O$33+((D36+F36+G36)*12)*index!$O$34,2)</f>
        <v>999.24</v>
      </c>
      <c r="AT36" s="49">
        <f>ROUND(index!$O$37+((D36+F36+G36)*12)*index!$O$38,2)</f>
        <v>804.38</v>
      </c>
      <c r="AU36" s="35"/>
      <c r="AV36" s="48">
        <f>ROUND(index!$O$33+(AD36*12)*index!$O$34,2)</f>
        <v>1009.36</v>
      </c>
      <c r="AW36" s="49">
        <f>ROUND(index!$O$37+(AD36*12)*index!$O$38,2)</f>
        <v>806.53</v>
      </c>
    </row>
    <row r="37" spans="1:49" s="21" customFormat="1" ht="12" x14ac:dyDescent="0.2">
      <c r="A37" s="57">
        <v>21</v>
      </c>
      <c r="B37" s="107">
        <f t="shared" si="1"/>
        <v>15195.82</v>
      </c>
      <c r="C37" s="112">
        <f>ROUND(B37*index!$O$7,2)</f>
        <v>25937.75</v>
      </c>
      <c r="D37" s="162">
        <f>ROUND((B37/12)*index!$O$7,2)</f>
        <v>2161.48</v>
      </c>
      <c r="E37" s="232">
        <f t="shared" si="2"/>
        <v>13.1264</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9">
        <f>IF(A37&lt;18,0,ROUND((index!$N$25),2)*$H$7)</f>
        <v>0</v>
      </c>
      <c r="I37" s="8">
        <f t="shared" si="28"/>
        <v>0</v>
      </c>
      <c r="J37" s="107">
        <f>ROUND(index!$N$29/12,2)*$H$9</f>
        <v>0</v>
      </c>
      <c r="K37" s="112">
        <f>ROUND(index!$N$30/12,2)*$H$10</f>
        <v>0</v>
      </c>
      <c r="L37" s="162">
        <f>IF((SUM(D37:K37)-E37)&lt;index!$O$3,index!$O$3,SUM(D37:K37)-E37)</f>
        <v>2161.48</v>
      </c>
      <c r="M37" s="35"/>
      <c r="N37" s="43">
        <f t="shared" si="8"/>
        <v>3.4129</v>
      </c>
      <c r="O37" s="27">
        <f t="shared" si="9"/>
        <v>7.3507999999999996</v>
      </c>
      <c r="P37" s="27">
        <f t="shared" si="10"/>
        <v>4.5941999999999998</v>
      </c>
      <c r="Q37" s="27">
        <f t="shared" si="11"/>
        <v>6.5632000000000001</v>
      </c>
      <c r="R37" s="27">
        <f t="shared" si="12"/>
        <v>3.9379</v>
      </c>
      <c r="S37" s="44">
        <f t="shared" si="13"/>
        <v>2.6253000000000002</v>
      </c>
      <c r="T37" s="35"/>
      <c r="U37" s="48">
        <f t="shared" si="14"/>
        <v>113.69</v>
      </c>
      <c r="V37" s="22">
        <f t="shared" si="15"/>
        <v>227.39</v>
      </c>
      <c r="W37" s="49">
        <f t="shared" si="16"/>
        <v>341.08</v>
      </c>
      <c r="X37" s="35"/>
      <c r="Y37" s="114">
        <v>21</v>
      </c>
      <c r="Z37" s="55">
        <f t="shared" si="3"/>
        <v>2296.91</v>
      </c>
      <c r="AA37" s="119">
        <f>ROUND(Z37*index!$O$8,2)</f>
        <v>2342.85</v>
      </c>
      <c r="AB37" s="107">
        <f t="shared" si="4"/>
        <v>181.36999999999989</v>
      </c>
      <c r="AC37" s="23">
        <f t="shared" si="5"/>
        <v>33.1</v>
      </c>
      <c r="AD37" s="165">
        <f t="shared" si="6"/>
        <v>2194.58</v>
      </c>
      <c r="AE37" s="234">
        <f t="shared" si="17"/>
        <v>13.327400000000001</v>
      </c>
      <c r="AF37" s="35"/>
      <c r="AG37" s="41">
        <f t="shared" si="18"/>
        <v>3.4651000000000001</v>
      </c>
      <c r="AH37" s="26">
        <f t="shared" si="19"/>
        <v>7.4633000000000003</v>
      </c>
      <c r="AI37" s="26">
        <f t="shared" si="20"/>
        <v>4.6646000000000001</v>
      </c>
      <c r="AJ37" s="26">
        <f t="shared" si="21"/>
        <v>6.6637000000000004</v>
      </c>
      <c r="AK37" s="26">
        <f t="shared" si="22"/>
        <v>3.9982000000000002</v>
      </c>
      <c r="AL37" s="42">
        <f t="shared" si="23"/>
        <v>2.6655000000000002</v>
      </c>
      <c r="AM37" s="35"/>
      <c r="AN37" s="48">
        <f t="shared" si="24"/>
        <v>115.43</v>
      </c>
      <c r="AO37" s="22">
        <f t="shared" si="25"/>
        <v>230.87</v>
      </c>
      <c r="AP37" s="49">
        <f t="shared" si="26"/>
        <v>346.3</v>
      </c>
      <c r="AQ37" s="111"/>
      <c r="AR37" s="158">
        <v>21</v>
      </c>
      <c r="AS37" s="22">
        <f>ROUND(index!$O$33+((D37+F37+G37)*12)*index!$O$34,2)</f>
        <v>1002.24</v>
      </c>
      <c r="AT37" s="49">
        <f>ROUND(index!$O$37+((D37+F37+G37)*12)*index!$O$38,2)</f>
        <v>805.02</v>
      </c>
      <c r="AU37" s="35"/>
      <c r="AV37" s="48">
        <f>ROUND(index!$O$33+(AD37*12)*index!$O$34,2)</f>
        <v>1012.17</v>
      </c>
      <c r="AW37" s="49">
        <f>ROUND(index!$O$37+(AD37*12)*index!$O$38,2)</f>
        <v>807.13</v>
      </c>
    </row>
    <row r="38" spans="1:49" s="21" customFormat="1" ht="12" x14ac:dyDescent="0.2">
      <c r="A38" s="57">
        <v>22</v>
      </c>
      <c r="B38" s="107">
        <f t="shared" si="1"/>
        <v>15266.32</v>
      </c>
      <c r="C38" s="112">
        <f>ROUND(B38*index!$O$7,2)</f>
        <v>26058.080000000002</v>
      </c>
      <c r="D38" s="162">
        <f>ROUND((B38/12)*index!$O$7,2)</f>
        <v>2171.5100000000002</v>
      </c>
      <c r="E38" s="232">
        <f t="shared" si="2"/>
        <v>13.1873</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9">
        <f>IF(A38&lt;18,0,ROUND((index!$N$25),2)*$H$7)</f>
        <v>0</v>
      </c>
      <c r="I38" s="8">
        <f t="shared" si="28"/>
        <v>0</v>
      </c>
      <c r="J38" s="107">
        <f>ROUND(index!$N$29/12,2)*$H$9</f>
        <v>0</v>
      </c>
      <c r="K38" s="112">
        <f>ROUND(index!$N$30/12,2)*$H$10</f>
        <v>0</v>
      </c>
      <c r="L38" s="162">
        <f>IF((SUM(D38:K38)-E38)&lt;index!$O$3,index!$O$3,SUM(D38:K38)-E38)</f>
        <v>2171.5100000000002</v>
      </c>
      <c r="M38" s="35"/>
      <c r="N38" s="43">
        <f t="shared" si="8"/>
        <v>3.4287000000000001</v>
      </c>
      <c r="O38" s="27">
        <f t="shared" si="9"/>
        <v>7.3849</v>
      </c>
      <c r="P38" s="27">
        <f t="shared" si="10"/>
        <v>4.6155999999999997</v>
      </c>
      <c r="Q38" s="27">
        <f t="shared" si="11"/>
        <v>6.5937000000000001</v>
      </c>
      <c r="R38" s="27">
        <f t="shared" si="12"/>
        <v>3.9561999999999999</v>
      </c>
      <c r="S38" s="44">
        <f t="shared" si="13"/>
        <v>2.6375000000000002</v>
      </c>
      <c r="T38" s="35"/>
      <c r="U38" s="48">
        <f t="shared" si="14"/>
        <v>114.22</v>
      </c>
      <c r="V38" s="22">
        <f t="shared" si="15"/>
        <v>228.44</v>
      </c>
      <c r="W38" s="49">
        <f t="shared" si="16"/>
        <v>342.66</v>
      </c>
      <c r="X38" s="35"/>
      <c r="Y38" s="114">
        <v>22</v>
      </c>
      <c r="Z38" s="55">
        <f t="shared" si="3"/>
        <v>2302.73</v>
      </c>
      <c r="AA38" s="119">
        <f>ROUND(Z38*index!$O$8,2)</f>
        <v>2348.7800000000002</v>
      </c>
      <c r="AB38" s="107">
        <f t="shared" si="4"/>
        <v>177.26999999999998</v>
      </c>
      <c r="AC38" s="23">
        <f t="shared" si="5"/>
        <v>32.35</v>
      </c>
      <c r="AD38" s="165">
        <f t="shared" si="6"/>
        <v>2203.86</v>
      </c>
      <c r="AE38" s="234">
        <f t="shared" si="17"/>
        <v>13.383800000000001</v>
      </c>
      <c r="AF38" s="35"/>
      <c r="AG38" s="41">
        <f t="shared" si="18"/>
        <v>3.4798</v>
      </c>
      <c r="AH38" s="26">
        <f t="shared" si="19"/>
        <v>7.4949000000000003</v>
      </c>
      <c r="AI38" s="26">
        <f t="shared" si="20"/>
        <v>4.6843000000000004</v>
      </c>
      <c r="AJ38" s="26">
        <f t="shared" si="21"/>
        <v>6.6919000000000004</v>
      </c>
      <c r="AK38" s="26">
        <f t="shared" si="22"/>
        <v>4.0151000000000003</v>
      </c>
      <c r="AL38" s="42">
        <f t="shared" si="23"/>
        <v>2.6768000000000001</v>
      </c>
      <c r="AM38" s="35"/>
      <c r="AN38" s="48">
        <f t="shared" si="24"/>
        <v>115.92</v>
      </c>
      <c r="AO38" s="22">
        <f t="shared" si="25"/>
        <v>231.85</v>
      </c>
      <c r="AP38" s="49">
        <f t="shared" si="26"/>
        <v>347.77</v>
      </c>
      <c r="AQ38" s="111"/>
      <c r="AR38" s="158">
        <v>22</v>
      </c>
      <c r="AS38" s="22">
        <f>ROUND(index!$O$33+((D38+F38+G38)*12)*index!$O$34,2)</f>
        <v>1005.25</v>
      </c>
      <c r="AT38" s="49">
        <f>ROUND(index!$O$37+((D38+F38+G38)*12)*index!$O$38,2)</f>
        <v>805.66</v>
      </c>
      <c r="AU38" s="35"/>
      <c r="AV38" s="48">
        <f>ROUND(index!$O$33+(AD38*12)*index!$O$34,2)</f>
        <v>1014.96</v>
      </c>
      <c r="AW38" s="49">
        <f>ROUND(index!$O$37+(AD38*12)*index!$O$38,2)</f>
        <v>807.72</v>
      </c>
    </row>
    <row r="39" spans="1:49" s="21" customFormat="1" ht="12" x14ac:dyDescent="0.2">
      <c r="A39" s="57">
        <v>23</v>
      </c>
      <c r="B39" s="107">
        <f t="shared" si="1"/>
        <v>15336.83</v>
      </c>
      <c r="C39" s="112">
        <f>ROUND(B39*index!$O$7,2)</f>
        <v>26178.44</v>
      </c>
      <c r="D39" s="162">
        <f>ROUND((B39/12)*index!$O$7,2)</f>
        <v>2181.54</v>
      </c>
      <c r="E39" s="232">
        <f t="shared" si="2"/>
        <v>13.248200000000001</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9">
        <f>IF(A39&lt;18,0,ROUND((index!$N$25),2)*$H$7)</f>
        <v>0</v>
      </c>
      <c r="I39" s="8">
        <f t="shared" si="28"/>
        <v>0</v>
      </c>
      <c r="J39" s="107">
        <f>ROUND(index!$N$29/12,2)*$H$9</f>
        <v>0</v>
      </c>
      <c r="K39" s="112">
        <f>ROUND(index!$N$30/12,2)*$H$10</f>
        <v>0</v>
      </c>
      <c r="L39" s="162">
        <f>IF((SUM(D39:K39)-E39)&lt;index!$O$3,index!$O$3,SUM(D39:K39)-E39)</f>
        <v>2181.54</v>
      </c>
      <c r="M39" s="35"/>
      <c r="N39" s="43">
        <f t="shared" si="8"/>
        <v>3.4445000000000001</v>
      </c>
      <c r="O39" s="27">
        <f t="shared" si="9"/>
        <v>7.4189999999999996</v>
      </c>
      <c r="P39" s="27">
        <f t="shared" si="10"/>
        <v>4.6368999999999998</v>
      </c>
      <c r="Q39" s="27">
        <f t="shared" si="11"/>
        <v>6.6241000000000003</v>
      </c>
      <c r="R39" s="27">
        <f t="shared" si="12"/>
        <v>3.9744999999999999</v>
      </c>
      <c r="S39" s="44">
        <f t="shared" si="13"/>
        <v>2.6496</v>
      </c>
      <c r="T39" s="35"/>
      <c r="U39" s="48">
        <f t="shared" si="14"/>
        <v>114.75</v>
      </c>
      <c r="V39" s="22">
        <f t="shared" si="15"/>
        <v>229.5</v>
      </c>
      <c r="W39" s="49">
        <f t="shared" si="16"/>
        <v>344.25</v>
      </c>
      <c r="X39" s="35"/>
      <c r="Y39" s="114">
        <v>23</v>
      </c>
      <c r="Z39" s="55">
        <f t="shared" si="3"/>
        <v>2308.13</v>
      </c>
      <c r="AA39" s="119">
        <f>ROUND(Z39*index!$O$8,2)</f>
        <v>2354.29</v>
      </c>
      <c r="AB39" s="107">
        <f t="shared" si="4"/>
        <v>172.75</v>
      </c>
      <c r="AC39" s="23">
        <f t="shared" si="5"/>
        <v>31.53</v>
      </c>
      <c r="AD39" s="165">
        <f t="shared" si="6"/>
        <v>2213.0700000000002</v>
      </c>
      <c r="AE39" s="234">
        <f t="shared" si="17"/>
        <v>13.4397</v>
      </c>
      <c r="AF39" s="35"/>
      <c r="AG39" s="41">
        <f t="shared" si="18"/>
        <v>3.4943</v>
      </c>
      <c r="AH39" s="26">
        <f t="shared" si="19"/>
        <v>7.5262000000000002</v>
      </c>
      <c r="AI39" s="26">
        <f t="shared" si="20"/>
        <v>4.7039</v>
      </c>
      <c r="AJ39" s="26">
        <f t="shared" si="21"/>
        <v>6.7199</v>
      </c>
      <c r="AK39" s="26">
        <f t="shared" si="22"/>
        <v>4.0319000000000003</v>
      </c>
      <c r="AL39" s="42">
        <f t="shared" si="23"/>
        <v>2.6879</v>
      </c>
      <c r="AM39" s="35"/>
      <c r="AN39" s="48">
        <f t="shared" si="24"/>
        <v>116.41</v>
      </c>
      <c r="AO39" s="22">
        <f t="shared" si="25"/>
        <v>232.81</v>
      </c>
      <c r="AP39" s="49">
        <f t="shared" si="26"/>
        <v>349.22</v>
      </c>
      <c r="AQ39" s="111"/>
      <c r="AR39" s="158">
        <v>23</v>
      </c>
      <c r="AS39" s="22">
        <f>ROUND(index!$O$33+((D39+F39+G39)*12)*index!$O$34,2)</f>
        <v>1008.26</v>
      </c>
      <c r="AT39" s="49">
        <f>ROUND(index!$O$37+((D39+F39+G39)*12)*index!$O$38,2)</f>
        <v>806.3</v>
      </c>
      <c r="AU39" s="35"/>
      <c r="AV39" s="48">
        <f>ROUND(index!$O$33+(AD39*12)*index!$O$34,2)</f>
        <v>1017.72</v>
      </c>
      <c r="AW39" s="49">
        <f>ROUND(index!$O$37+(AD39*12)*index!$O$38,2)</f>
        <v>808.3</v>
      </c>
    </row>
    <row r="40" spans="1:49" s="21" customFormat="1" ht="12" x14ac:dyDescent="0.2">
      <c r="A40" s="57">
        <v>24</v>
      </c>
      <c r="B40" s="107">
        <f t="shared" si="1"/>
        <v>15407.33</v>
      </c>
      <c r="C40" s="112">
        <f>ROUND(B40*index!$O$7,2)</f>
        <v>26298.77</v>
      </c>
      <c r="D40" s="162">
        <f>ROUND((B40/12)*index!$O$7,2)</f>
        <v>2191.56</v>
      </c>
      <c r="E40" s="232">
        <f t="shared" si="2"/>
        <v>13.309100000000001</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9">
        <f>IF(A40&lt;18,0,ROUND((index!$N$25),2)*$H$7)</f>
        <v>0</v>
      </c>
      <c r="I40" s="8">
        <f t="shared" si="28"/>
        <v>0</v>
      </c>
      <c r="J40" s="107">
        <f>ROUND(index!$N$29/12,2)*$H$9</f>
        <v>0</v>
      </c>
      <c r="K40" s="112">
        <f>ROUND(index!$N$30/12,2)*$H$10</f>
        <v>0</v>
      </c>
      <c r="L40" s="162">
        <f>IF((SUM(D40:K40)-E40)&lt;index!$O$3,index!$O$3,SUM(D40:K40)-E40)</f>
        <v>2191.56</v>
      </c>
      <c r="M40" s="35"/>
      <c r="N40" s="43">
        <f t="shared" si="8"/>
        <v>3.4603999999999999</v>
      </c>
      <c r="O40" s="27">
        <f t="shared" si="9"/>
        <v>7.4531000000000001</v>
      </c>
      <c r="P40" s="27">
        <f t="shared" si="10"/>
        <v>4.6581999999999999</v>
      </c>
      <c r="Q40" s="27">
        <f t="shared" si="11"/>
        <v>6.6546000000000003</v>
      </c>
      <c r="R40" s="27">
        <f t="shared" si="12"/>
        <v>3.9927000000000001</v>
      </c>
      <c r="S40" s="44">
        <f t="shared" si="13"/>
        <v>2.6617999999999999</v>
      </c>
      <c r="T40" s="35"/>
      <c r="U40" s="48">
        <f t="shared" si="14"/>
        <v>115.28</v>
      </c>
      <c r="V40" s="22">
        <f t="shared" si="15"/>
        <v>230.55</v>
      </c>
      <c r="W40" s="49">
        <f t="shared" si="16"/>
        <v>345.83</v>
      </c>
      <c r="X40" s="35"/>
      <c r="Y40" s="114">
        <v>24</v>
      </c>
      <c r="Z40" s="55">
        <f t="shared" si="3"/>
        <v>2313.14</v>
      </c>
      <c r="AA40" s="119">
        <f>ROUND(Z40*index!$O$8,2)</f>
        <v>2359.4</v>
      </c>
      <c r="AB40" s="107">
        <f t="shared" si="4"/>
        <v>167.84000000000015</v>
      </c>
      <c r="AC40" s="23">
        <f t="shared" si="5"/>
        <v>30.63</v>
      </c>
      <c r="AD40" s="165">
        <f t="shared" si="6"/>
        <v>2222.19</v>
      </c>
      <c r="AE40" s="234">
        <f t="shared" si="17"/>
        <v>13.495100000000001</v>
      </c>
      <c r="AF40" s="35"/>
      <c r="AG40" s="41">
        <f t="shared" si="18"/>
        <v>3.5087000000000002</v>
      </c>
      <c r="AH40" s="26">
        <f t="shared" si="19"/>
        <v>7.5572999999999997</v>
      </c>
      <c r="AI40" s="26">
        <f t="shared" si="20"/>
        <v>4.7233000000000001</v>
      </c>
      <c r="AJ40" s="26">
        <f t="shared" si="21"/>
        <v>6.7476000000000003</v>
      </c>
      <c r="AK40" s="26">
        <f t="shared" si="22"/>
        <v>4.0484999999999998</v>
      </c>
      <c r="AL40" s="42">
        <f t="shared" si="23"/>
        <v>2.6989999999999998</v>
      </c>
      <c r="AM40" s="35"/>
      <c r="AN40" s="48">
        <f t="shared" si="24"/>
        <v>116.89</v>
      </c>
      <c r="AO40" s="22">
        <f t="shared" si="25"/>
        <v>233.77</v>
      </c>
      <c r="AP40" s="49">
        <f t="shared" si="26"/>
        <v>350.66</v>
      </c>
      <c r="AQ40" s="111"/>
      <c r="AR40" s="158">
        <v>24</v>
      </c>
      <c r="AS40" s="22">
        <f>ROUND(index!$O$33+((D40+F40+G40)*12)*index!$O$34,2)</f>
        <v>1011.27</v>
      </c>
      <c r="AT40" s="49">
        <f>ROUND(index!$O$37+((D40+F40+G40)*12)*index!$O$38,2)</f>
        <v>806.93</v>
      </c>
      <c r="AU40" s="35"/>
      <c r="AV40" s="48">
        <f>ROUND(index!$O$33+(AD40*12)*index!$O$34,2)</f>
        <v>1020.46</v>
      </c>
      <c r="AW40" s="49">
        <f>ROUND(index!$O$37+(AD40*12)*index!$O$38,2)</f>
        <v>808.88</v>
      </c>
    </row>
    <row r="41" spans="1:49" s="21" customFormat="1" ht="12" x14ac:dyDescent="0.2">
      <c r="A41" s="57">
        <v>25</v>
      </c>
      <c r="B41" s="107">
        <f t="shared" si="1"/>
        <v>15477.83</v>
      </c>
      <c r="C41" s="112">
        <f>ROUND(B41*index!$O$7,2)</f>
        <v>26419.11</v>
      </c>
      <c r="D41" s="162">
        <f>ROUND((B41/12)*index!$O$7,2)</f>
        <v>2201.59</v>
      </c>
      <c r="E41" s="232">
        <f t="shared" si="2"/>
        <v>13.37</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9">
        <f>IF(A41&lt;18,0,ROUND((index!$N$25),2)*$H$7)</f>
        <v>0</v>
      </c>
      <c r="I41" s="8">
        <f t="shared" si="28"/>
        <v>0</v>
      </c>
      <c r="J41" s="107">
        <f>ROUND(index!$N$29/12,2)*$H$9</f>
        <v>0</v>
      </c>
      <c r="K41" s="112">
        <f>ROUND(index!$N$30/12,2)*$H$10</f>
        <v>0</v>
      </c>
      <c r="L41" s="162">
        <f>IF((SUM(D41:K41)-E41)&lt;index!$O$3,index!$O$3,SUM(D41:K41)-E41)</f>
        <v>2201.59</v>
      </c>
      <c r="M41" s="35"/>
      <c r="N41" s="43">
        <f t="shared" si="8"/>
        <v>3.4762</v>
      </c>
      <c r="O41" s="27">
        <f t="shared" si="9"/>
        <v>7.4871999999999996</v>
      </c>
      <c r="P41" s="27">
        <f t="shared" si="10"/>
        <v>4.6795</v>
      </c>
      <c r="Q41" s="27">
        <f t="shared" si="11"/>
        <v>6.6849999999999996</v>
      </c>
      <c r="R41" s="27">
        <f t="shared" si="12"/>
        <v>4.0110000000000001</v>
      </c>
      <c r="S41" s="44">
        <f t="shared" si="13"/>
        <v>2.6739999999999999</v>
      </c>
      <c r="T41" s="35"/>
      <c r="U41" s="48">
        <f t="shared" si="14"/>
        <v>115.8</v>
      </c>
      <c r="V41" s="22">
        <f t="shared" si="15"/>
        <v>231.61</v>
      </c>
      <c r="W41" s="49">
        <f t="shared" si="16"/>
        <v>347.41</v>
      </c>
      <c r="X41" s="35"/>
      <c r="Y41" s="114">
        <v>25</v>
      </c>
      <c r="Z41" s="55">
        <f t="shared" si="3"/>
        <v>2317.7800000000002</v>
      </c>
      <c r="AA41" s="119">
        <f>ROUND(Z41*index!$O$8,2)</f>
        <v>2364.14</v>
      </c>
      <c r="AB41" s="107">
        <f t="shared" si="4"/>
        <v>162.54999999999973</v>
      </c>
      <c r="AC41" s="23">
        <f t="shared" si="5"/>
        <v>29.67</v>
      </c>
      <c r="AD41" s="165">
        <f t="shared" si="6"/>
        <v>2231.2600000000002</v>
      </c>
      <c r="AE41" s="234">
        <f t="shared" si="17"/>
        <v>13.5502</v>
      </c>
      <c r="AF41" s="35"/>
      <c r="AG41" s="41">
        <f t="shared" si="18"/>
        <v>3.5230999999999999</v>
      </c>
      <c r="AH41" s="26">
        <f t="shared" si="19"/>
        <v>7.5880999999999998</v>
      </c>
      <c r="AI41" s="26">
        <f t="shared" si="20"/>
        <v>4.7426000000000004</v>
      </c>
      <c r="AJ41" s="26">
        <f t="shared" si="21"/>
        <v>6.7751000000000001</v>
      </c>
      <c r="AK41" s="26">
        <f t="shared" si="22"/>
        <v>4.0651000000000002</v>
      </c>
      <c r="AL41" s="42">
        <f t="shared" si="23"/>
        <v>2.71</v>
      </c>
      <c r="AM41" s="35"/>
      <c r="AN41" s="48">
        <f t="shared" si="24"/>
        <v>117.36</v>
      </c>
      <c r="AO41" s="22">
        <f t="shared" si="25"/>
        <v>234.73</v>
      </c>
      <c r="AP41" s="49">
        <f t="shared" si="26"/>
        <v>352.09</v>
      </c>
      <c r="AQ41" s="111"/>
      <c r="AR41" s="158">
        <v>25</v>
      </c>
      <c r="AS41" s="22">
        <f>ROUND(index!$O$33+((D41+F41+G41)*12)*index!$O$34,2)</f>
        <v>1014.28</v>
      </c>
      <c r="AT41" s="49">
        <f>ROUND(index!$O$37+((D41+F41+G41)*12)*index!$O$38,2)</f>
        <v>807.57</v>
      </c>
      <c r="AU41" s="35"/>
      <c r="AV41" s="48">
        <f>ROUND(index!$O$33+(AD41*12)*index!$O$34,2)</f>
        <v>1023.18</v>
      </c>
      <c r="AW41" s="49">
        <f>ROUND(index!$O$37+(AD41*12)*index!$O$38,2)</f>
        <v>809.46</v>
      </c>
    </row>
    <row r="42" spans="1:49" s="21" customFormat="1" ht="12" x14ac:dyDescent="0.2">
      <c r="A42" s="57">
        <v>26</v>
      </c>
      <c r="B42" s="107">
        <f t="shared" si="1"/>
        <v>15548.35</v>
      </c>
      <c r="C42" s="112">
        <f>ROUND(B42*index!$O$7,2)</f>
        <v>26539.48</v>
      </c>
      <c r="D42" s="162">
        <f>ROUND((B42/12)*index!$O$7,2)</f>
        <v>2211.62</v>
      </c>
      <c r="E42" s="232">
        <f t="shared" si="2"/>
        <v>13.430899999999999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9">
        <f>IF(A42&lt;18,0,ROUND((index!$N$25),2)*$H$7)</f>
        <v>0</v>
      </c>
      <c r="I42" s="8">
        <f t="shared" si="28"/>
        <v>0</v>
      </c>
      <c r="J42" s="107">
        <f>ROUND(index!$N$29/12,2)*$H$9</f>
        <v>0</v>
      </c>
      <c r="K42" s="112">
        <f>ROUND(index!$N$30/12,2)*$H$10</f>
        <v>0</v>
      </c>
      <c r="L42" s="162">
        <f>IF((SUM(D42:K42)-E42)&lt;index!$O$3,index!$O$3,SUM(D42:K42)-E42)</f>
        <v>2211.62</v>
      </c>
      <c r="M42" s="35"/>
      <c r="N42" s="43">
        <f t="shared" si="8"/>
        <v>3.492</v>
      </c>
      <c r="O42" s="27">
        <f t="shared" si="9"/>
        <v>7.5213000000000001</v>
      </c>
      <c r="P42" s="27">
        <f t="shared" si="10"/>
        <v>4.7008000000000001</v>
      </c>
      <c r="Q42" s="27">
        <f t="shared" si="11"/>
        <v>6.7154999999999996</v>
      </c>
      <c r="R42" s="27">
        <f t="shared" si="12"/>
        <v>4.0293000000000001</v>
      </c>
      <c r="S42" s="44">
        <f t="shared" si="13"/>
        <v>2.6861999999999999</v>
      </c>
      <c r="T42" s="35"/>
      <c r="U42" s="48">
        <f t="shared" si="14"/>
        <v>116.33</v>
      </c>
      <c r="V42" s="22">
        <f t="shared" si="15"/>
        <v>232.66</v>
      </c>
      <c r="W42" s="49">
        <f t="shared" si="16"/>
        <v>348.99</v>
      </c>
      <c r="X42" s="35"/>
      <c r="Y42" s="114">
        <v>26</v>
      </c>
      <c r="Z42" s="55">
        <f t="shared" si="3"/>
        <v>2322.08</v>
      </c>
      <c r="AA42" s="119">
        <f>ROUND(Z42*index!$O$8,2)</f>
        <v>2368.52</v>
      </c>
      <c r="AB42" s="107">
        <f t="shared" si="4"/>
        <v>156.90000000000009</v>
      </c>
      <c r="AC42" s="23">
        <f t="shared" si="5"/>
        <v>28.63</v>
      </c>
      <c r="AD42" s="165">
        <f t="shared" si="6"/>
        <v>2240.25</v>
      </c>
      <c r="AE42" s="234">
        <f t="shared" si="17"/>
        <v>13.604799999999999</v>
      </c>
      <c r="AF42" s="35"/>
      <c r="AG42" s="41">
        <f t="shared" si="18"/>
        <v>3.5371999999999999</v>
      </c>
      <c r="AH42" s="26">
        <f t="shared" si="19"/>
        <v>7.6186999999999996</v>
      </c>
      <c r="AI42" s="26">
        <f t="shared" si="20"/>
        <v>4.7617000000000003</v>
      </c>
      <c r="AJ42" s="26">
        <f t="shared" si="21"/>
        <v>6.8023999999999996</v>
      </c>
      <c r="AK42" s="26">
        <f t="shared" si="22"/>
        <v>4.0814000000000004</v>
      </c>
      <c r="AL42" s="42">
        <f t="shared" si="23"/>
        <v>2.7210000000000001</v>
      </c>
      <c r="AM42" s="35"/>
      <c r="AN42" s="48">
        <f t="shared" si="24"/>
        <v>117.84</v>
      </c>
      <c r="AO42" s="22">
        <f t="shared" si="25"/>
        <v>235.67</v>
      </c>
      <c r="AP42" s="49">
        <f t="shared" si="26"/>
        <v>353.51</v>
      </c>
      <c r="AQ42" s="111"/>
      <c r="AR42" s="158">
        <v>26</v>
      </c>
      <c r="AS42" s="22">
        <f>ROUND(index!$O$33+((D42+F42+G42)*12)*index!$O$34,2)</f>
        <v>1017.29</v>
      </c>
      <c r="AT42" s="49">
        <f>ROUND(index!$O$37+((D42+F42+G42)*12)*index!$O$38,2)</f>
        <v>808.21</v>
      </c>
      <c r="AU42" s="35"/>
      <c r="AV42" s="48">
        <f>ROUND(index!$O$33+(AD42*12)*index!$O$34,2)</f>
        <v>1025.8800000000001</v>
      </c>
      <c r="AW42" s="49">
        <f>ROUND(index!$O$37+(AD42*12)*index!$O$38,2)</f>
        <v>810.03</v>
      </c>
    </row>
    <row r="43" spans="1:49" s="21" customFormat="1" ht="12" x14ac:dyDescent="0.2">
      <c r="A43" s="57">
        <v>27</v>
      </c>
      <c r="B43" s="107">
        <f t="shared" si="1"/>
        <v>15618.85</v>
      </c>
      <c r="C43" s="112">
        <f>ROUND(B43*index!$O$7,2)</f>
        <v>26659.82</v>
      </c>
      <c r="D43" s="162">
        <f>ROUND((B43/12)*index!$O$7,2)</f>
        <v>2221.65</v>
      </c>
      <c r="E43" s="232">
        <f t="shared" si="2"/>
        <v>13.4918</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9">
        <f>IF(A43&lt;18,0,ROUND((index!$N$25),2)*$H$7)</f>
        <v>0</v>
      </c>
      <c r="I43" s="8">
        <f t="shared" si="28"/>
        <v>0</v>
      </c>
      <c r="J43" s="107">
        <f>ROUND(index!$N$29/12,2)*$H$9</f>
        <v>0</v>
      </c>
      <c r="K43" s="112">
        <f>ROUND(index!$N$30/12,2)*$H$10</f>
        <v>0</v>
      </c>
      <c r="L43" s="162">
        <f>IF((SUM(D43:K43)-E43)&lt;index!$O$3,index!$O$3,SUM(D43:K43)-E43)</f>
        <v>2221.65</v>
      </c>
      <c r="M43" s="35"/>
      <c r="N43" s="43">
        <f t="shared" si="8"/>
        <v>3.5078999999999998</v>
      </c>
      <c r="O43" s="27">
        <f t="shared" si="9"/>
        <v>7.5553999999999997</v>
      </c>
      <c r="P43" s="27">
        <f t="shared" si="10"/>
        <v>4.7221000000000002</v>
      </c>
      <c r="Q43" s="27">
        <f t="shared" si="11"/>
        <v>6.7458999999999998</v>
      </c>
      <c r="R43" s="27">
        <f t="shared" si="12"/>
        <v>4.0475000000000003</v>
      </c>
      <c r="S43" s="44">
        <f t="shared" si="13"/>
        <v>2.6983999999999999</v>
      </c>
      <c r="T43" s="35"/>
      <c r="U43" s="48">
        <f t="shared" si="14"/>
        <v>116.86</v>
      </c>
      <c r="V43" s="22">
        <f t="shared" si="15"/>
        <v>233.72</v>
      </c>
      <c r="W43" s="49">
        <f t="shared" si="16"/>
        <v>350.58</v>
      </c>
      <c r="X43" s="35"/>
      <c r="Y43" s="114">
        <v>27</v>
      </c>
      <c r="Z43" s="55">
        <f t="shared" si="3"/>
        <v>2326.06</v>
      </c>
      <c r="AA43" s="119">
        <f>ROUND(Z43*index!$O$8,2)</f>
        <v>2372.58</v>
      </c>
      <c r="AB43" s="107">
        <f t="shared" si="4"/>
        <v>150.92999999999984</v>
      </c>
      <c r="AC43" s="23">
        <f t="shared" si="5"/>
        <v>27.54</v>
      </c>
      <c r="AD43" s="165">
        <f t="shared" si="6"/>
        <v>2249.19</v>
      </c>
      <c r="AE43" s="234">
        <f t="shared" si="17"/>
        <v>13.659000000000001</v>
      </c>
      <c r="AF43" s="35"/>
      <c r="AG43" s="41">
        <f t="shared" si="18"/>
        <v>3.5512999999999999</v>
      </c>
      <c r="AH43" s="26">
        <f t="shared" si="19"/>
        <v>7.649</v>
      </c>
      <c r="AI43" s="26">
        <f t="shared" si="20"/>
        <v>4.7807000000000004</v>
      </c>
      <c r="AJ43" s="26">
        <f t="shared" si="21"/>
        <v>6.8295000000000003</v>
      </c>
      <c r="AK43" s="26">
        <f t="shared" si="22"/>
        <v>4.0976999999999997</v>
      </c>
      <c r="AL43" s="42">
        <f t="shared" si="23"/>
        <v>2.7317999999999998</v>
      </c>
      <c r="AM43" s="35"/>
      <c r="AN43" s="48">
        <f t="shared" si="24"/>
        <v>118.31</v>
      </c>
      <c r="AO43" s="22">
        <f t="shared" si="25"/>
        <v>236.61</v>
      </c>
      <c r="AP43" s="49">
        <f t="shared" si="26"/>
        <v>354.92</v>
      </c>
      <c r="AQ43" s="111"/>
      <c r="AR43" s="158">
        <v>27</v>
      </c>
      <c r="AS43" s="22">
        <f>ROUND(index!$O$33+((D43+F43+G43)*12)*index!$O$34,2)</f>
        <v>1020.3</v>
      </c>
      <c r="AT43" s="49">
        <f>ROUND(index!$O$37+((D43+F43+G43)*12)*index!$O$38,2)</f>
        <v>808.85</v>
      </c>
      <c r="AU43" s="35"/>
      <c r="AV43" s="48">
        <f>ROUND(index!$O$33+(AD43*12)*index!$O$34,2)</f>
        <v>1028.56</v>
      </c>
      <c r="AW43" s="49">
        <f>ROUND(index!$O$37+(AD43*12)*index!$O$38,2)</f>
        <v>810.6</v>
      </c>
    </row>
    <row r="44" spans="1:49" s="21" customFormat="1" ht="12" x14ac:dyDescent="0.2">
      <c r="A44" s="57">
        <v>28</v>
      </c>
      <c r="B44" s="107">
        <f t="shared" si="1"/>
        <v>15618.85</v>
      </c>
      <c r="C44" s="112">
        <f>ROUND(B44*index!$O$7,2)</f>
        <v>26659.82</v>
      </c>
      <c r="D44" s="162">
        <f>ROUND((B44/12)*index!$O$7,2)</f>
        <v>2221.65</v>
      </c>
      <c r="E44" s="232">
        <f t="shared" si="2"/>
        <v>13.4918</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9">
        <f>IF(A44&lt;18,0,ROUND((index!$N$25),2)*$H$7)</f>
        <v>0</v>
      </c>
      <c r="I44" s="8">
        <f t="shared" si="28"/>
        <v>0</v>
      </c>
      <c r="J44" s="107">
        <f>ROUND(index!$N$29/12,2)*$H$9</f>
        <v>0</v>
      </c>
      <c r="K44" s="112">
        <f>ROUND(index!$N$30/12,2)*$H$10</f>
        <v>0</v>
      </c>
      <c r="L44" s="162">
        <f>IF((SUM(D44:K44)-E44)&lt;index!$O$3,index!$O$3,SUM(D44:K44)-E44)</f>
        <v>2221.65</v>
      </c>
      <c r="M44" s="35"/>
      <c r="N44" s="43">
        <f t="shared" si="8"/>
        <v>3.5078999999999998</v>
      </c>
      <c r="O44" s="27">
        <f t="shared" si="9"/>
        <v>7.5553999999999997</v>
      </c>
      <c r="P44" s="27">
        <f t="shared" si="10"/>
        <v>4.7221000000000002</v>
      </c>
      <c r="Q44" s="27">
        <f t="shared" si="11"/>
        <v>6.7458999999999998</v>
      </c>
      <c r="R44" s="27">
        <f t="shared" si="12"/>
        <v>4.0475000000000003</v>
      </c>
      <c r="S44" s="44">
        <f t="shared" si="13"/>
        <v>2.6983999999999999</v>
      </c>
      <c r="T44" s="35"/>
      <c r="U44" s="48">
        <f t="shared" si="14"/>
        <v>116.86</v>
      </c>
      <c r="V44" s="22">
        <f t="shared" si="15"/>
        <v>233.72</v>
      </c>
      <c r="W44" s="49">
        <f t="shared" si="16"/>
        <v>350.58</v>
      </c>
      <c r="X44" s="35"/>
      <c r="Y44" s="114">
        <v>28</v>
      </c>
      <c r="Z44" s="55">
        <f t="shared" si="3"/>
        <v>2329.7600000000002</v>
      </c>
      <c r="AA44" s="119">
        <f>ROUND(Z44*index!$O$8,2)</f>
        <v>2376.36</v>
      </c>
      <c r="AB44" s="107">
        <f t="shared" si="4"/>
        <v>154.71000000000004</v>
      </c>
      <c r="AC44" s="23">
        <f t="shared" si="5"/>
        <v>28.23</v>
      </c>
      <c r="AD44" s="165">
        <f t="shared" si="6"/>
        <v>2249.88</v>
      </c>
      <c r="AE44" s="234">
        <f t="shared" si="17"/>
        <v>13.6632</v>
      </c>
      <c r="AF44" s="35"/>
      <c r="AG44" s="41">
        <f t="shared" si="18"/>
        <v>3.5524</v>
      </c>
      <c r="AH44" s="26">
        <f t="shared" si="19"/>
        <v>7.6513999999999998</v>
      </c>
      <c r="AI44" s="26">
        <f t="shared" si="20"/>
        <v>4.7820999999999998</v>
      </c>
      <c r="AJ44" s="26">
        <f t="shared" si="21"/>
        <v>6.8315999999999999</v>
      </c>
      <c r="AK44" s="26">
        <f t="shared" si="22"/>
        <v>4.0990000000000002</v>
      </c>
      <c r="AL44" s="42">
        <f t="shared" si="23"/>
        <v>2.7326000000000001</v>
      </c>
      <c r="AM44" s="35"/>
      <c r="AN44" s="48">
        <f t="shared" si="24"/>
        <v>118.34</v>
      </c>
      <c r="AO44" s="22">
        <f t="shared" si="25"/>
        <v>236.69</v>
      </c>
      <c r="AP44" s="49">
        <f t="shared" si="26"/>
        <v>355.03</v>
      </c>
      <c r="AQ44" s="111"/>
      <c r="AR44" s="158">
        <v>28</v>
      </c>
      <c r="AS44" s="22">
        <f>ROUND(index!$O$33+((D44+F44+G44)*12)*index!$O$34,2)</f>
        <v>1020.3</v>
      </c>
      <c r="AT44" s="49">
        <f>ROUND(index!$O$37+((D44+F44+G44)*12)*index!$O$38,2)</f>
        <v>808.85</v>
      </c>
      <c r="AU44" s="35"/>
      <c r="AV44" s="48">
        <f>ROUND(index!$O$33+(AD44*12)*index!$O$34,2)</f>
        <v>1028.76</v>
      </c>
      <c r="AW44" s="49">
        <f>ROUND(index!$O$37+(AD44*12)*index!$O$38,2)</f>
        <v>810.64</v>
      </c>
    </row>
    <row r="45" spans="1:49" s="21" customFormat="1" ht="12" x14ac:dyDescent="0.2">
      <c r="A45" s="57">
        <v>29</v>
      </c>
      <c r="B45" s="107">
        <f t="shared" si="1"/>
        <v>15618.85</v>
      </c>
      <c r="C45" s="112">
        <f>ROUND(B45*index!$O$7,2)</f>
        <v>26659.82</v>
      </c>
      <c r="D45" s="162">
        <f>ROUND((B45/12)*index!$O$7,2)</f>
        <v>2221.65</v>
      </c>
      <c r="E45" s="232">
        <f t="shared" si="2"/>
        <v>13.4918</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9">
        <f>IF(A45&lt;18,0,ROUND((index!$N$25),2)*$H$7)</f>
        <v>0</v>
      </c>
      <c r="I45" s="8">
        <f t="shared" si="28"/>
        <v>0</v>
      </c>
      <c r="J45" s="107">
        <f>ROUND(index!$N$29/12,2)*$H$9</f>
        <v>0</v>
      </c>
      <c r="K45" s="112">
        <f>ROUND(index!$N$30/12,2)*$H$10</f>
        <v>0</v>
      </c>
      <c r="L45" s="162">
        <f>IF((SUM(D45:K45)-E45)&lt;index!$O$3,index!$O$3,SUM(D45:K45)-E45)</f>
        <v>2221.65</v>
      </c>
      <c r="M45" s="35"/>
      <c r="N45" s="43">
        <f t="shared" si="8"/>
        <v>3.5078999999999998</v>
      </c>
      <c r="O45" s="27">
        <f t="shared" si="9"/>
        <v>7.5553999999999997</v>
      </c>
      <c r="P45" s="27">
        <f t="shared" si="10"/>
        <v>4.7221000000000002</v>
      </c>
      <c r="Q45" s="27">
        <f t="shared" si="11"/>
        <v>6.7458999999999998</v>
      </c>
      <c r="R45" s="27">
        <f t="shared" si="12"/>
        <v>4.0475000000000003</v>
      </c>
      <c r="S45" s="44">
        <f t="shared" si="13"/>
        <v>2.6983999999999999</v>
      </c>
      <c r="T45" s="35"/>
      <c r="U45" s="48">
        <f t="shared" si="14"/>
        <v>116.86</v>
      </c>
      <c r="V45" s="22">
        <f t="shared" si="15"/>
        <v>233.72</v>
      </c>
      <c r="W45" s="49">
        <f t="shared" si="16"/>
        <v>350.58</v>
      </c>
      <c r="X45" s="35"/>
      <c r="Y45" s="114">
        <v>29</v>
      </c>
      <c r="Z45" s="55">
        <f t="shared" si="3"/>
        <v>2333.1799999999998</v>
      </c>
      <c r="AA45" s="119">
        <f>ROUND(Z45*index!$O$8,2)</f>
        <v>2379.84</v>
      </c>
      <c r="AB45" s="107">
        <f t="shared" si="4"/>
        <v>158.19000000000005</v>
      </c>
      <c r="AC45" s="23">
        <f t="shared" si="5"/>
        <v>28.87</v>
      </c>
      <c r="AD45" s="165">
        <f t="shared" si="6"/>
        <v>2250.52</v>
      </c>
      <c r="AE45" s="234">
        <f t="shared" si="17"/>
        <v>13.6671</v>
      </c>
      <c r="AF45" s="35"/>
      <c r="AG45" s="41">
        <f t="shared" si="18"/>
        <v>3.5533999999999999</v>
      </c>
      <c r="AH45" s="26">
        <f t="shared" si="19"/>
        <v>7.6536</v>
      </c>
      <c r="AI45" s="26">
        <f t="shared" si="20"/>
        <v>4.7835000000000001</v>
      </c>
      <c r="AJ45" s="26">
        <f t="shared" si="21"/>
        <v>6.8335999999999997</v>
      </c>
      <c r="AK45" s="26">
        <f t="shared" si="22"/>
        <v>4.1001000000000003</v>
      </c>
      <c r="AL45" s="42">
        <f t="shared" si="23"/>
        <v>2.7334000000000001</v>
      </c>
      <c r="AM45" s="35"/>
      <c r="AN45" s="48">
        <f t="shared" si="24"/>
        <v>118.38</v>
      </c>
      <c r="AO45" s="22">
        <f t="shared" si="25"/>
        <v>236.75</v>
      </c>
      <c r="AP45" s="49">
        <f t="shared" si="26"/>
        <v>355.13</v>
      </c>
      <c r="AQ45" s="111"/>
      <c r="AR45" s="158">
        <v>29</v>
      </c>
      <c r="AS45" s="22">
        <f>ROUND(index!$O$33+((D45+F45+G45)*12)*index!$O$34,2)</f>
        <v>1020.3</v>
      </c>
      <c r="AT45" s="49">
        <f>ROUND(index!$O$37+((D45+F45+G45)*12)*index!$O$38,2)</f>
        <v>808.85</v>
      </c>
      <c r="AU45" s="35"/>
      <c r="AV45" s="48">
        <f>ROUND(index!$O$33+(AD45*12)*index!$O$34,2)</f>
        <v>1028.96</v>
      </c>
      <c r="AW45" s="49">
        <f>ROUND(index!$O$37+(AD45*12)*index!$O$38,2)</f>
        <v>810.68</v>
      </c>
    </row>
    <row r="46" spans="1:49" s="21" customFormat="1" ht="12" x14ac:dyDescent="0.2">
      <c r="A46" s="57">
        <v>30</v>
      </c>
      <c r="B46" s="107">
        <f t="shared" si="1"/>
        <v>15618.85</v>
      </c>
      <c r="C46" s="112">
        <f>ROUND(B46*index!$O$7,2)</f>
        <v>26659.82</v>
      </c>
      <c r="D46" s="162">
        <f>ROUND((B46/12)*index!$O$7,2)</f>
        <v>2221.65</v>
      </c>
      <c r="E46" s="232">
        <f t="shared" si="2"/>
        <v>13.4918</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9">
        <f>IF(A46&lt;18,0,ROUND((index!$N$25),2)*$H$7)</f>
        <v>0</v>
      </c>
      <c r="I46" s="8">
        <f t="shared" si="28"/>
        <v>0</v>
      </c>
      <c r="J46" s="107">
        <f>ROUND(index!$N$29/12,2)*$H$9</f>
        <v>0</v>
      </c>
      <c r="K46" s="112">
        <f>ROUND(index!$N$30/12,2)*$H$10</f>
        <v>0</v>
      </c>
      <c r="L46" s="162">
        <f>IF((SUM(D46:K46)-E46)&lt;index!$O$3,index!$O$3,SUM(D46:K46)-E46)</f>
        <v>2221.65</v>
      </c>
      <c r="M46" s="35"/>
      <c r="N46" s="43">
        <f t="shared" si="8"/>
        <v>3.5078999999999998</v>
      </c>
      <c r="O46" s="27">
        <f t="shared" si="9"/>
        <v>7.5553999999999997</v>
      </c>
      <c r="P46" s="27">
        <f t="shared" si="10"/>
        <v>4.7221000000000002</v>
      </c>
      <c r="Q46" s="27">
        <f t="shared" si="11"/>
        <v>6.7458999999999998</v>
      </c>
      <c r="R46" s="27">
        <f t="shared" si="12"/>
        <v>4.0475000000000003</v>
      </c>
      <c r="S46" s="44">
        <f t="shared" si="13"/>
        <v>2.6983999999999999</v>
      </c>
      <c r="T46" s="35"/>
      <c r="U46" s="48">
        <f t="shared" si="14"/>
        <v>116.86</v>
      </c>
      <c r="V46" s="22">
        <f t="shared" si="15"/>
        <v>233.72</v>
      </c>
      <c r="W46" s="49">
        <f t="shared" si="16"/>
        <v>350.58</v>
      </c>
      <c r="X46" s="35"/>
      <c r="Y46" s="114">
        <v>30</v>
      </c>
      <c r="Z46" s="55">
        <f t="shared" si="3"/>
        <v>2336.35</v>
      </c>
      <c r="AA46" s="119">
        <f>ROUND(Z46*index!$O$8,2)</f>
        <v>2383.08</v>
      </c>
      <c r="AB46" s="107">
        <f t="shared" si="4"/>
        <v>161.42999999999984</v>
      </c>
      <c r="AC46" s="23">
        <f t="shared" si="5"/>
        <v>29.46</v>
      </c>
      <c r="AD46" s="165">
        <f t="shared" si="6"/>
        <v>2251.11</v>
      </c>
      <c r="AE46" s="234">
        <f t="shared" si="17"/>
        <v>13.6707</v>
      </c>
      <c r="AF46" s="35"/>
      <c r="AG46" s="41">
        <f t="shared" si="18"/>
        <v>3.5543999999999998</v>
      </c>
      <c r="AH46" s="26">
        <f t="shared" si="19"/>
        <v>7.6555999999999997</v>
      </c>
      <c r="AI46" s="26">
        <f t="shared" si="20"/>
        <v>4.7847</v>
      </c>
      <c r="AJ46" s="26">
        <f t="shared" si="21"/>
        <v>6.8353999999999999</v>
      </c>
      <c r="AK46" s="26">
        <f t="shared" si="22"/>
        <v>4.1012000000000004</v>
      </c>
      <c r="AL46" s="42">
        <f t="shared" si="23"/>
        <v>2.7341000000000002</v>
      </c>
      <c r="AM46" s="35"/>
      <c r="AN46" s="48">
        <f t="shared" si="24"/>
        <v>118.41</v>
      </c>
      <c r="AO46" s="22">
        <f t="shared" si="25"/>
        <v>236.82</v>
      </c>
      <c r="AP46" s="49">
        <f t="shared" si="26"/>
        <v>355.23</v>
      </c>
      <c r="AQ46" s="111"/>
      <c r="AR46" s="158">
        <v>30</v>
      </c>
      <c r="AS46" s="22">
        <f>ROUND(index!$O$33+((D46+F46+G46)*12)*index!$O$34,2)</f>
        <v>1020.3</v>
      </c>
      <c r="AT46" s="49">
        <f>ROUND(index!$O$37+((D46+F46+G46)*12)*index!$O$38,2)</f>
        <v>808.85</v>
      </c>
      <c r="AU46" s="35"/>
      <c r="AV46" s="48">
        <f>ROUND(index!$O$33+(AD46*12)*index!$O$34,2)</f>
        <v>1029.1300000000001</v>
      </c>
      <c r="AW46" s="49">
        <f>ROUND(index!$O$37+(AD46*12)*index!$O$38,2)</f>
        <v>810.72</v>
      </c>
    </row>
    <row r="47" spans="1:49" s="21" customFormat="1" ht="12" x14ac:dyDescent="0.2">
      <c r="A47" s="57">
        <v>31</v>
      </c>
      <c r="B47" s="107">
        <f t="shared" si="1"/>
        <v>15618.85</v>
      </c>
      <c r="C47" s="112">
        <f>ROUND(B47*index!$O$7,2)</f>
        <v>26659.82</v>
      </c>
      <c r="D47" s="162">
        <f>ROUND((B47/12)*index!$O$7,2)</f>
        <v>2221.65</v>
      </c>
      <c r="E47" s="232">
        <f t="shared" si="2"/>
        <v>13.4918</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9">
        <f>IF(A47&lt;18,0,ROUND((index!$N$25),2)*$H$7)</f>
        <v>0</v>
      </c>
      <c r="I47" s="8">
        <f t="shared" si="28"/>
        <v>0</v>
      </c>
      <c r="J47" s="107">
        <f>ROUND(index!$N$29/12,2)*$H$9</f>
        <v>0</v>
      </c>
      <c r="K47" s="112">
        <f>ROUND(index!$N$30/12,2)*$H$10</f>
        <v>0</v>
      </c>
      <c r="L47" s="162">
        <f>IF((SUM(D47:K47)-E47)&lt;index!$O$3,index!$O$3,SUM(D47:K47)-E47)</f>
        <v>2221.65</v>
      </c>
      <c r="M47" s="35"/>
      <c r="N47" s="43">
        <f t="shared" si="8"/>
        <v>3.5078999999999998</v>
      </c>
      <c r="O47" s="27">
        <f t="shared" si="9"/>
        <v>7.5553999999999997</v>
      </c>
      <c r="P47" s="27">
        <f t="shared" si="10"/>
        <v>4.7221000000000002</v>
      </c>
      <c r="Q47" s="27">
        <f t="shared" si="11"/>
        <v>6.7458999999999998</v>
      </c>
      <c r="R47" s="27">
        <f t="shared" si="12"/>
        <v>4.0475000000000003</v>
      </c>
      <c r="S47" s="44">
        <f t="shared" si="13"/>
        <v>2.6983999999999999</v>
      </c>
      <c r="T47" s="35"/>
      <c r="U47" s="48">
        <f t="shared" si="14"/>
        <v>116.86</v>
      </c>
      <c r="V47" s="22">
        <f t="shared" si="15"/>
        <v>233.72</v>
      </c>
      <c r="W47" s="49">
        <f t="shared" si="16"/>
        <v>350.58</v>
      </c>
      <c r="X47" s="35"/>
      <c r="Y47" s="114">
        <v>31</v>
      </c>
      <c r="Z47" s="55">
        <f t="shared" si="3"/>
        <v>2339.2800000000002</v>
      </c>
      <c r="AA47" s="119">
        <f>ROUND(Z47*index!$O$8,2)</f>
        <v>2386.0700000000002</v>
      </c>
      <c r="AB47" s="107">
        <f t="shared" si="4"/>
        <v>164.42000000000007</v>
      </c>
      <c r="AC47" s="23">
        <f t="shared" si="5"/>
        <v>30.01</v>
      </c>
      <c r="AD47" s="165">
        <f t="shared" si="6"/>
        <v>2251.6600000000003</v>
      </c>
      <c r="AE47" s="234">
        <f t="shared" si="17"/>
        <v>13.673999999999999</v>
      </c>
      <c r="AF47" s="35"/>
      <c r="AG47" s="41">
        <f t="shared" si="18"/>
        <v>3.5552000000000001</v>
      </c>
      <c r="AH47" s="26">
        <f t="shared" si="19"/>
        <v>7.6574</v>
      </c>
      <c r="AI47" s="26">
        <f t="shared" si="20"/>
        <v>4.7858999999999998</v>
      </c>
      <c r="AJ47" s="26">
        <f t="shared" si="21"/>
        <v>6.8369999999999997</v>
      </c>
      <c r="AK47" s="26">
        <f t="shared" si="22"/>
        <v>4.1021999999999998</v>
      </c>
      <c r="AL47" s="42">
        <f t="shared" si="23"/>
        <v>2.7347999999999999</v>
      </c>
      <c r="AM47" s="35"/>
      <c r="AN47" s="48">
        <f t="shared" si="24"/>
        <v>118.44</v>
      </c>
      <c r="AO47" s="22">
        <f t="shared" si="25"/>
        <v>236.87</v>
      </c>
      <c r="AP47" s="49">
        <f t="shared" si="26"/>
        <v>355.31</v>
      </c>
      <c r="AQ47" s="111"/>
      <c r="AR47" s="158">
        <v>31</v>
      </c>
      <c r="AS47" s="22">
        <f>ROUND(index!$O$33+((D47+F47+G47)*12)*index!$O$34,2)</f>
        <v>1020.3</v>
      </c>
      <c r="AT47" s="49">
        <f>ROUND(index!$O$37+((D47+F47+G47)*12)*index!$O$38,2)</f>
        <v>808.85</v>
      </c>
      <c r="AU47" s="35"/>
      <c r="AV47" s="48">
        <f>ROUND(index!$O$33+(AD47*12)*index!$O$34,2)</f>
        <v>1029.3</v>
      </c>
      <c r="AW47" s="49">
        <f>ROUND(index!$O$37+(AD47*12)*index!$O$38,2)</f>
        <v>810.76</v>
      </c>
    </row>
    <row r="48" spans="1:49" s="21" customFormat="1" ht="12" x14ac:dyDescent="0.2">
      <c r="A48" s="58">
        <v>32</v>
      </c>
      <c r="B48" s="107">
        <f t="shared" si="1"/>
        <v>15618.85</v>
      </c>
      <c r="C48" s="112">
        <f>ROUND(B48*index!$O$7,2)</f>
        <v>26659.82</v>
      </c>
      <c r="D48" s="162">
        <f>ROUND((B48/12)*index!$O$7,2)</f>
        <v>2221.65</v>
      </c>
      <c r="E48" s="232">
        <f t="shared" si="2"/>
        <v>13.4918</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9">
        <f>IF(A48&lt;18,0,ROUND((index!$N$25),2)*$H$7)</f>
        <v>0</v>
      </c>
      <c r="I48" s="8">
        <f t="shared" si="28"/>
        <v>0</v>
      </c>
      <c r="J48" s="107">
        <f>ROUND(index!$N$29/12,2)*$H$9</f>
        <v>0</v>
      </c>
      <c r="K48" s="112">
        <f>ROUND(index!$N$30/12,2)*$H$10</f>
        <v>0</v>
      </c>
      <c r="L48" s="162">
        <f>IF((SUM(D48:K48)-E48)&lt;index!$O$3,index!$O$3,SUM(D48:K48)-E48)</f>
        <v>2221.65</v>
      </c>
      <c r="M48" s="35"/>
      <c r="N48" s="43">
        <f t="shared" si="8"/>
        <v>3.5078999999999998</v>
      </c>
      <c r="O48" s="27">
        <f t="shared" si="9"/>
        <v>7.5553999999999997</v>
      </c>
      <c r="P48" s="27">
        <f t="shared" si="10"/>
        <v>4.7221000000000002</v>
      </c>
      <c r="Q48" s="27">
        <f t="shared" si="11"/>
        <v>6.7458999999999998</v>
      </c>
      <c r="R48" s="27">
        <f t="shared" si="12"/>
        <v>4.0475000000000003</v>
      </c>
      <c r="S48" s="44">
        <f t="shared" si="13"/>
        <v>2.6983999999999999</v>
      </c>
      <c r="T48" s="35"/>
      <c r="U48" s="48">
        <f t="shared" si="14"/>
        <v>116.86</v>
      </c>
      <c r="V48" s="22">
        <f t="shared" si="15"/>
        <v>233.72</v>
      </c>
      <c r="W48" s="49">
        <f t="shared" si="16"/>
        <v>350.58</v>
      </c>
      <c r="X48" s="35"/>
      <c r="Y48" s="115">
        <v>32</v>
      </c>
      <c r="Z48" s="55">
        <f t="shared" si="3"/>
        <v>2342</v>
      </c>
      <c r="AA48" s="119">
        <f>ROUND(Z48*index!$O$8,2)</f>
        <v>2388.84</v>
      </c>
      <c r="AB48" s="107">
        <f t="shared" si="4"/>
        <v>167.19000000000005</v>
      </c>
      <c r="AC48" s="23">
        <f t="shared" si="5"/>
        <v>30.51</v>
      </c>
      <c r="AD48" s="165">
        <f t="shared" si="6"/>
        <v>2252.1600000000003</v>
      </c>
      <c r="AE48" s="234">
        <f t="shared" si="17"/>
        <v>13.677099999999999</v>
      </c>
      <c r="AF48" s="35"/>
      <c r="AG48" s="41">
        <f t="shared" si="18"/>
        <v>3.556</v>
      </c>
      <c r="AH48" s="26">
        <f t="shared" si="19"/>
        <v>7.6592000000000002</v>
      </c>
      <c r="AI48" s="26">
        <f t="shared" si="20"/>
        <v>4.7869999999999999</v>
      </c>
      <c r="AJ48" s="26">
        <f t="shared" si="21"/>
        <v>6.8385999999999996</v>
      </c>
      <c r="AK48" s="26">
        <f t="shared" si="22"/>
        <v>4.1031000000000004</v>
      </c>
      <c r="AL48" s="42">
        <f t="shared" si="23"/>
        <v>2.7353999999999998</v>
      </c>
      <c r="AM48" s="35"/>
      <c r="AN48" s="48">
        <f t="shared" si="24"/>
        <v>118.46</v>
      </c>
      <c r="AO48" s="22">
        <f t="shared" si="25"/>
        <v>236.93</v>
      </c>
      <c r="AP48" s="49">
        <f t="shared" si="26"/>
        <v>355.39</v>
      </c>
      <c r="AQ48" s="111"/>
      <c r="AR48" s="159">
        <v>32</v>
      </c>
      <c r="AS48" s="22">
        <f>ROUND(index!$O$33+((D48+F48+G48)*12)*index!$O$34,2)</f>
        <v>1020.3</v>
      </c>
      <c r="AT48" s="49">
        <f>ROUND(index!$O$37+((D48+F48+G48)*12)*index!$O$38,2)</f>
        <v>808.85</v>
      </c>
      <c r="AU48" s="35"/>
      <c r="AV48" s="48">
        <f>ROUND(index!$O$33+(AD48*12)*index!$O$34,2)</f>
        <v>1029.45</v>
      </c>
      <c r="AW48" s="49">
        <f>ROUND(index!$O$37+(AD48*12)*index!$O$38,2)</f>
        <v>810.79</v>
      </c>
    </row>
    <row r="49" spans="1:49" s="21" customFormat="1" ht="12" x14ac:dyDescent="0.2">
      <c r="A49" s="58">
        <v>33</v>
      </c>
      <c r="B49" s="107">
        <f t="shared" si="1"/>
        <v>15618.85</v>
      </c>
      <c r="C49" s="112">
        <f>ROUND(B49*index!$O$7,2)</f>
        <v>26659.82</v>
      </c>
      <c r="D49" s="162">
        <f>ROUND((B49/12)*index!$O$7,2)</f>
        <v>2221.65</v>
      </c>
      <c r="E49" s="232">
        <f t="shared" si="2"/>
        <v>13.4918</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9">
        <f>IF(A49&lt;18,0,ROUND((index!$N$25),2)*$H$7)</f>
        <v>0</v>
      </c>
      <c r="I49" s="8">
        <f t="shared" si="28"/>
        <v>0</v>
      </c>
      <c r="J49" s="107">
        <f>ROUND(index!$N$29/12,2)*$H$9</f>
        <v>0</v>
      </c>
      <c r="K49" s="112">
        <f>ROUND(index!$N$30/12,2)*$H$10</f>
        <v>0</v>
      </c>
      <c r="L49" s="162">
        <f>IF((SUM(D49:K49)-E49)&lt;index!$O$3,index!$O$3,SUM(D49:K49)-E49)</f>
        <v>2221.65</v>
      </c>
      <c r="M49" s="35"/>
      <c r="N49" s="43">
        <f t="shared" si="8"/>
        <v>3.5078999999999998</v>
      </c>
      <c r="O49" s="27">
        <f t="shared" si="9"/>
        <v>7.5553999999999997</v>
      </c>
      <c r="P49" s="27">
        <f t="shared" si="10"/>
        <v>4.7221000000000002</v>
      </c>
      <c r="Q49" s="27">
        <f t="shared" si="11"/>
        <v>6.7458999999999998</v>
      </c>
      <c r="R49" s="27">
        <f t="shared" si="12"/>
        <v>4.0475000000000003</v>
      </c>
      <c r="S49" s="44">
        <f t="shared" si="13"/>
        <v>2.6983999999999999</v>
      </c>
      <c r="T49" s="35"/>
      <c r="U49" s="48">
        <f t="shared" si="14"/>
        <v>116.86</v>
      </c>
      <c r="V49" s="22">
        <f t="shared" si="15"/>
        <v>233.72</v>
      </c>
      <c r="W49" s="49">
        <f t="shared" si="16"/>
        <v>350.58</v>
      </c>
      <c r="X49" s="35"/>
      <c r="Y49" s="115">
        <v>33</v>
      </c>
      <c r="Z49" s="55">
        <f t="shared" si="3"/>
        <v>2344.52</v>
      </c>
      <c r="AA49" s="119">
        <f>ROUND(Z49*index!$O$8,2)</f>
        <v>2391.41</v>
      </c>
      <c r="AB49" s="107">
        <f t="shared" si="4"/>
        <v>169.75999999999976</v>
      </c>
      <c r="AC49" s="23">
        <f t="shared" si="5"/>
        <v>30.98</v>
      </c>
      <c r="AD49" s="165">
        <f t="shared" si="6"/>
        <v>2252.63</v>
      </c>
      <c r="AE49" s="234">
        <f t="shared" si="17"/>
        <v>13.6799</v>
      </c>
      <c r="AF49" s="35"/>
      <c r="AG49" s="41">
        <f t="shared" si="18"/>
        <v>3.5568</v>
      </c>
      <c r="AH49" s="26">
        <f t="shared" si="19"/>
        <v>7.6607000000000003</v>
      </c>
      <c r="AI49" s="26">
        <f t="shared" si="20"/>
        <v>4.7880000000000003</v>
      </c>
      <c r="AJ49" s="26">
        <f t="shared" si="21"/>
        <v>6.84</v>
      </c>
      <c r="AK49" s="26">
        <f t="shared" si="22"/>
        <v>4.1040000000000001</v>
      </c>
      <c r="AL49" s="42">
        <f t="shared" si="23"/>
        <v>2.7360000000000002</v>
      </c>
      <c r="AM49" s="35"/>
      <c r="AN49" s="48">
        <f t="shared" si="24"/>
        <v>118.49</v>
      </c>
      <c r="AO49" s="22">
        <f t="shared" si="25"/>
        <v>236.98</v>
      </c>
      <c r="AP49" s="49">
        <f t="shared" si="26"/>
        <v>355.47</v>
      </c>
      <c r="AQ49" s="111"/>
      <c r="AR49" s="159">
        <v>33</v>
      </c>
      <c r="AS49" s="22">
        <f>ROUND(index!$O$33+((D49+F49+G49)*12)*index!$O$34,2)</f>
        <v>1020.3</v>
      </c>
      <c r="AT49" s="49">
        <f>ROUND(index!$O$37+((D49+F49+G49)*12)*index!$O$38,2)</f>
        <v>808.85</v>
      </c>
      <c r="AU49" s="35"/>
      <c r="AV49" s="48">
        <f>ROUND(index!$O$33+(AD49*12)*index!$O$34,2)</f>
        <v>1029.5899999999999</v>
      </c>
      <c r="AW49" s="49">
        <f>ROUND(index!$O$37+(AD49*12)*index!$O$38,2)</f>
        <v>810.82</v>
      </c>
    </row>
    <row r="50" spans="1:49" s="21" customFormat="1" ht="12" x14ac:dyDescent="0.2">
      <c r="A50" s="58">
        <v>34</v>
      </c>
      <c r="B50" s="107">
        <f t="shared" si="1"/>
        <v>15618.85</v>
      </c>
      <c r="C50" s="112">
        <f>ROUND(B50*index!$O$7,2)</f>
        <v>26659.82</v>
      </c>
      <c r="D50" s="162">
        <f>ROUND((B50/12)*index!$O$7,2)</f>
        <v>2221.65</v>
      </c>
      <c r="E50" s="232">
        <f t="shared" si="2"/>
        <v>13.4918</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9">
        <f>IF(A50&lt;18,0,ROUND((index!$N$25),2)*$H$7)</f>
        <v>0</v>
      </c>
      <c r="I50" s="8">
        <f t="shared" si="28"/>
        <v>0</v>
      </c>
      <c r="J50" s="107">
        <f>ROUND(index!$N$29/12,2)*$H$9</f>
        <v>0</v>
      </c>
      <c r="K50" s="112">
        <f>ROUND(index!$N$30/12,2)*$H$10</f>
        <v>0</v>
      </c>
      <c r="L50" s="162">
        <f>IF((SUM(D50:K50)-E50)&lt;index!$O$3,index!$O$3,SUM(D50:K50)-E50)</f>
        <v>2221.65</v>
      </c>
      <c r="M50" s="35"/>
      <c r="N50" s="43">
        <f t="shared" si="8"/>
        <v>3.5078999999999998</v>
      </c>
      <c r="O50" s="27">
        <f t="shared" si="9"/>
        <v>7.5553999999999997</v>
      </c>
      <c r="P50" s="27">
        <f t="shared" si="10"/>
        <v>4.7221000000000002</v>
      </c>
      <c r="Q50" s="27">
        <f t="shared" si="11"/>
        <v>6.7458999999999998</v>
      </c>
      <c r="R50" s="27">
        <f t="shared" si="12"/>
        <v>4.0475000000000003</v>
      </c>
      <c r="S50" s="44">
        <f t="shared" si="13"/>
        <v>2.6983999999999999</v>
      </c>
      <c r="T50" s="35"/>
      <c r="U50" s="48">
        <f t="shared" si="14"/>
        <v>116.86</v>
      </c>
      <c r="V50" s="22">
        <f t="shared" si="15"/>
        <v>233.72</v>
      </c>
      <c r="W50" s="49">
        <f t="shared" si="16"/>
        <v>350.58</v>
      </c>
      <c r="X50" s="35"/>
      <c r="Y50" s="115">
        <v>34</v>
      </c>
      <c r="Z50" s="55">
        <f t="shared" si="3"/>
        <v>2346.85</v>
      </c>
      <c r="AA50" s="119">
        <f>ROUND(Z50*index!$O$8,2)</f>
        <v>2393.79</v>
      </c>
      <c r="AB50" s="107">
        <f t="shared" si="4"/>
        <v>172.13999999999987</v>
      </c>
      <c r="AC50" s="23">
        <f t="shared" si="5"/>
        <v>31.42</v>
      </c>
      <c r="AD50" s="165">
        <f t="shared" si="6"/>
        <v>2253.0700000000002</v>
      </c>
      <c r="AE50" s="234">
        <f t="shared" si="17"/>
        <v>13.682600000000001</v>
      </c>
      <c r="AF50" s="35"/>
      <c r="AG50" s="41">
        <f t="shared" si="18"/>
        <v>3.5575000000000001</v>
      </c>
      <c r="AH50" s="26">
        <f t="shared" si="19"/>
        <v>7.6623000000000001</v>
      </c>
      <c r="AI50" s="26">
        <f t="shared" si="20"/>
        <v>4.7888999999999999</v>
      </c>
      <c r="AJ50" s="26">
        <f t="shared" si="21"/>
        <v>6.8413000000000004</v>
      </c>
      <c r="AK50" s="26">
        <f t="shared" si="22"/>
        <v>4.1048</v>
      </c>
      <c r="AL50" s="42">
        <f t="shared" si="23"/>
        <v>2.7364999999999999</v>
      </c>
      <c r="AM50" s="35"/>
      <c r="AN50" s="48">
        <f t="shared" si="24"/>
        <v>118.51</v>
      </c>
      <c r="AO50" s="22">
        <f t="shared" si="25"/>
        <v>237.02</v>
      </c>
      <c r="AP50" s="49">
        <f t="shared" si="26"/>
        <v>355.53</v>
      </c>
      <c r="AQ50" s="111"/>
      <c r="AR50" s="159">
        <v>34</v>
      </c>
      <c r="AS50" s="22">
        <f>ROUND(index!$O$33+((D50+F50+G50)*12)*index!$O$34,2)</f>
        <v>1020.3</v>
      </c>
      <c r="AT50" s="49">
        <f>ROUND(index!$O$37+((D50+F50+G50)*12)*index!$O$38,2)</f>
        <v>808.85</v>
      </c>
      <c r="AU50" s="35"/>
      <c r="AV50" s="48">
        <f>ROUND(index!$O$33+(AD50*12)*index!$O$34,2)</f>
        <v>1029.72</v>
      </c>
      <c r="AW50" s="49">
        <f>ROUND(index!$O$37+(AD50*12)*index!$O$38,2)</f>
        <v>810.85</v>
      </c>
    </row>
    <row r="51" spans="1:49" s="25" customFormat="1" thickBot="1" x14ac:dyDescent="0.25">
      <c r="A51" s="59">
        <v>35</v>
      </c>
      <c r="B51" s="108">
        <f t="shared" si="1"/>
        <v>15618.85</v>
      </c>
      <c r="C51" s="113">
        <f>ROUND(B51*index!$O$7,2)</f>
        <v>26659.82</v>
      </c>
      <c r="D51" s="163">
        <f>ROUND((B51/12)*index!$O$7,2)</f>
        <v>2221.65</v>
      </c>
      <c r="E51" s="233">
        <f t="shared" si="2"/>
        <v>13.4918</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41">
        <f>IF(A51&lt;18,0,ROUND((index!$N$25),2)*$H$7)</f>
        <v>0</v>
      </c>
      <c r="I51" s="9">
        <f t="shared" si="28"/>
        <v>0</v>
      </c>
      <c r="J51" s="108">
        <f>ROUND(index!$N$29/12,2)*$H$9</f>
        <v>0</v>
      </c>
      <c r="K51" s="113">
        <f>ROUND(index!$N$30/12,2)*$H$10</f>
        <v>0</v>
      </c>
      <c r="L51" s="163">
        <f>IF((SUM(D51:K51)-E51)&lt;index!$O$3,index!$O$3,SUM(D51:K51)-E51)</f>
        <v>2221.65</v>
      </c>
      <c r="M51" s="35"/>
      <c r="N51" s="45">
        <f t="shared" si="8"/>
        <v>3.5078999999999998</v>
      </c>
      <c r="O51" s="46">
        <f t="shared" si="9"/>
        <v>7.5553999999999997</v>
      </c>
      <c r="P51" s="46">
        <f t="shared" si="10"/>
        <v>4.7221000000000002</v>
      </c>
      <c r="Q51" s="46">
        <f t="shared" si="11"/>
        <v>6.7458999999999998</v>
      </c>
      <c r="R51" s="46">
        <f t="shared" si="12"/>
        <v>4.0475000000000003</v>
      </c>
      <c r="S51" s="47">
        <f t="shared" si="13"/>
        <v>2.6983999999999999</v>
      </c>
      <c r="T51" s="35"/>
      <c r="U51" s="50">
        <f t="shared" si="14"/>
        <v>116.86</v>
      </c>
      <c r="V51" s="51">
        <f t="shared" si="15"/>
        <v>233.72</v>
      </c>
      <c r="W51" s="52">
        <f t="shared" si="16"/>
        <v>350.58</v>
      </c>
      <c r="X51" s="35"/>
      <c r="Y51" s="116">
        <v>35</v>
      </c>
      <c r="Z51" s="56">
        <f t="shared" si="3"/>
        <v>2349.0100000000002</v>
      </c>
      <c r="AA51" s="120">
        <f>ROUND(Z51*index!$O$8,2)</f>
        <v>2395.9899999999998</v>
      </c>
      <c r="AB51" s="108">
        <f t="shared" si="4"/>
        <v>174.33999999999969</v>
      </c>
      <c r="AC51" s="24">
        <f t="shared" si="5"/>
        <v>31.82</v>
      </c>
      <c r="AD51" s="166">
        <f t="shared" si="6"/>
        <v>2253.4700000000003</v>
      </c>
      <c r="AE51" s="234">
        <f t="shared" si="17"/>
        <v>13.685</v>
      </c>
      <c r="AF51" s="35"/>
      <c r="AG51" s="41">
        <f t="shared" si="18"/>
        <v>3.5581</v>
      </c>
      <c r="AH51" s="26">
        <f t="shared" si="19"/>
        <v>7.6635999999999997</v>
      </c>
      <c r="AI51" s="26">
        <f t="shared" si="20"/>
        <v>4.7897999999999996</v>
      </c>
      <c r="AJ51" s="26">
        <f t="shared" si="21"/>
        <v>6.8425000000000002</v>
      </c>
      <c r="AK51" s="26">
        <f t="shared" si="22"/>
        <v>4.1055000000000001</v>
      </c>
      <c r="AL51" s="42">
        <f t="shared" si="23"/>
        <v>2.7370000000000001</v>
      </c>
      <c r="AM51" s="35"/>
      <c r="AN51" s="50">
        <f t="shared" si="24"/>
        <v>118.53</v>
      </c>
      <c r="AO51" s="51">
        <f t="shared" si="25"/>
        <v>237.07</v>
      </c>
      <c r="AP51" s="52">
        <f t="shared" si="26"/>
        <v>355.6</v>
      </c>
      <c r="AQ51" s="111"/>
      <c r="AR51" s="160">
        <v>35</v>
      </c>
      <c r="AS51" s="51">
        <f>ROUND(index!$O$33+((D51+F51+G51)*12)*index!$O$34,2)</f>
        <v>1020.3</v>
      </c>
      <c r="AT51" s="52">
        <f>ROUND(index!$O$37+((D51+F51+G51)*12)*index!$O$38,2)</f>
        <v>808.85</v>
      </c>
      <c r="AU51" s="35"/>
      <c r="AV51" s="50">
        <f>ROUND(index!$O$33+(AD51*12)*index!$O$34,2)</f>
        <v>1029.8399999999999</v>
      </c>
      <c r="AW51" s="52">
        <f>ROUND(index!$O$37+(AD51*12)*index!$O$38,2)</f>
        <v>810.87</v>
      </c>
    </row>
    <row r="52" spans="1:49" x14ac:dyDescent="0.2">
      <c r="G52" s="12"/>
      <c r="H52" s="12"/>
      <c r="I52" s="12"/>
      <c r="M52" s="16"/>
      <c r="Y52" s="16"/>
      <c r="AR52" s="16"/>
    </row>
  </sheetData>
  <sheetProtection algorithmName="SHA-512" hashValue="VRoQ0k0oXPgtP8d7VaqAAe3OgzFN/cBEu7AXf7cPk6HGyMrpPVHWoQi46s0twP06sxAt3ljqSCaiM7Ft954ujA==" saltValue="Y7cnvU0m5ZOR67Zhkxm2vg=="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 right="0.72" top="1.32" bottom="0.47" header="0.35433070866141736" footer="0.43307086614173229"/>
  <pageSetup paperSize="9" scale="68" fitToWidth="0" pageOrder="overThenDown" orientation="landscape" r:id="rId1"/>
  <headerFooter>
    <oddHeader xml:space="preserve">&amp;L&amp;G&amp;C&amp;P/&amp;N&amp;RIndex juin 2017
Barèmes
Secteurs fédéraux de la santé </oddHeader>
  </headerFooter>
  <colBreaks count="2" manualBreakCount="2">
    <brk id="23" max="50" man="1"/>
    <brk id="42" max="50" man="1"/>
  </colBreaks>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index!$R$23:$R$24</xm:f>
          </x14:formula1>
          <xm:sqref>E10</xm:sqref>
        </x14:dataValidation>
        <x14:dataValidation type="list" allowBlank="1" showInputMessage="1" showErrorMessage="1">
          <x14:formula1>
            <xm:f>basisjaarlonen!$A$51:$A$117</xm:f>
          </x14:formula1>
          <xm:sqref>E3</xm:sqref>
        </x14:dataValidation>
        <x14:dataValidation type="list" allowBlank="1" showInputMessage="1" showErrorMessage="1">
          <x14:formula1>
            <xm:f>ificbasisdoel!$A$56:$A$73</xm:f>
          </x14:formula1>
          <xm:sqref>I3</xm:sqref>
        </x14:dataValidation>
        <x14:dataValidation type="list" allowBlank="1" showInputMessage="1" showErrorMessage="1">
          <x14:formula1>
            <xm:f>index!$R$23:$R$24</xm:f>
          </x14:formula1>
          <xm:sqref>E5:E9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H17" sqref="H17"/>
    </sheetView>
  </sheetViews>
  <sheetFormatPr defaultRowHeight="12.75" x14ac:dyDescent="0.2"/>
  <cols>
    <col min="1" max="1" width="24.42578125" customWidth="1"/>
    <col min="2" max="2" width="39.5703125" customWidth="1"/>
    <col min="3" max="3" width="17.5703125" style="226" customWidth="1"/>
  </cols>
  <sheetData>
    <row r="1" spans="1:3" ht="13.5" thickBot="1" x14ac:dyDescent="0.25">
      <c r="A1" s="287" t="s">
        <v>281</v>
      </c>
      <c r="B1" s="288"/>
      <c r="C1" s="289"/>
    </row>
    <row r="2" spans="1:3" ht="13.5" thickBot="1" x14ac:dyDescent="0.25">
      <c r="A2" s="214" t="s">
        <v>282</v>
      </c>
      <c r="B2" s="215" t="s">
        <v>283</v>
      </c>
      <c r="C2" s="215" t="s">
        <v>284</v>
      </c>
    </row>
    <row r="3" spans="1:3" x14ac:dyDescent="0.2">
      <c r="A3" s="216" t="s">
        <v>285</v>
      </c>
      <c r="B3" s="290" t="s">
        <v>287</v>
      </c>
      <c r="C3" s="292" t="s">
        <v>0</v>
      </c>
    </row>
    <row r="4" spans="1:3" ht="13.5" thickBot="1" x14ac:dyDescent="0.25">
      <c r="A4" s="217" t="s">
        <v>286</v>
      </c>
      <c r="B4" s="291"/>
      <c r="C4" s="293"/>
    </row>
    <row r="5" spans="1:3" ht="13.5" thickBot="1" x14ac:dyDescent="0.25">
      <c r="A5" s="217" t="s">
        <v>288</v>
      </c>
      <c r="B5" s="219" t="s">
        <v>289</v>
      </c>
      <c r="C5" s="225" t="s">
        <v>0</v>
      </c>
    </row>
    <row r="6" spans="1:3" ht="13.5" thickBot="1" x14ac:dyDescent="0.25">
      <c r="A6" s="217" t="s">
        <v>290</v>
      </c>
      <c r="B6" s="219" t="s">
        <v>291</v>
      </c>
      <c r="C6" s="225" t="s">
        <v>1</v>
      </c>
    </row>
    <row r="7" spans="1:3" ht="26.25" thickBot="1" x14ac:dyDescent="0.25">
      <c r="A7" s="217" t="s">
        <v>292</v>
      </c>
      <c r="B7" s="219" t="s">
        <v>402</v>
      </c>
      <c r="C7" s="225" t="s">
        <v>2</v>
      </c>
    </row>
    <row r="8" spans="1:3" ht="13.5" thickBot="1" x14ac:dyDescent="0.25">
      <c r="A8" s="217" t="s">
        <v>293</v>
      </c>
      <c r="B8" s="219" t="s">
        <v>295</v>
      </c>
      <c r="C8" s="225" t="s">
        <v>4</v>
      </c>
    </row>
    <row r="9" spans="1:3" ht="13.5" thickBot="1" x14ac:dyDescent="0.25">
      <c r="A9" s="217" t="s">
        <v>294</v>
      </c>
      <c r="B9" s="219" t="s">
        <v>297</v>
      </c>
      <c r="C9" s="225" t="s">
        <v>5</v>
      </c>
    </row>
    <row r="10" spans="1:3" ht="26.25" thickBot="1" x14ac:dyDescent="0.25">
      <c r="A10" s="217" t="s">
        <v>296</v>
      </c>
      <c r="B10" s="219" t="s">
        <v>299</v>
      </c>
      <c r="C10" s="225" t="s">
        <v>9</v>
      </c>
    </row>
    <row r="11" spans="1:3" ht="39" thickBot="1" x14ac:dyDescent="0.25">
      <c r="A11" s="217" t="s">
        <v>298</v>
      </c>
      <c r="B11" s="219" t="s">
        <v>301</v>
      </c>
      <c r="C11" s="225" t="s">
        <v>14</v>
      </c>
    </row>
    <row r="12" spans="1:3" ht="13.5" thickBot="1" x14ac:dyDescent="0.25">
      <c r="A12" s="217" t="s">
        <v>300</v>
      </c>
      <c r="B12" s="219" t="s">
        <v>403</v>
      </c>
      <c r="C12" s="225" t="s">
        <v>15</v>
      </c>
    </row>
    <row r="14" spans="1:3" ht="13.5" thickBot="1" x14ac:dyDescent="0.25">
      <c r="A14" s="220"/>
    </row>
    <row r="15" spans="1:3" ht="13.5" thickBot="1" x14ac:dyDescent="0.25">
      <c r="A15" s="287" t="s">
        <v>302</v>
      </c>
      <c r="B15" s="288"/>
      <c r="C15" s="289"/>
    </row>
    <row r="16" spans="1:3" ht="13.5" thickBot="1" x14ac:dyDescent="0.25">
      <c r="A16" s="214" t="s">
        <v>282</v>
      </c>
      <c r="B16" s="215" t="s">
        <v>283</v>
      </c>
      <c r="C16" s="215" t="s">
        <v>284</v>
      </c>
    </row>
    <row r="17" spans="1:3" ht="13.5" thickBot="1" x14ac:dyDescent="0.25">
      <c r="A17" s="217" t="s">
        <v>303</v>
      </c>
      <c r="B17" s="290" t="s">
        <v>304</v>
      </c>
      <c r="C17" s="225" t="s">
        <v>0</v>
      </c>
    </row>
    <row r="18" spans="1:3" ht="13.5" thickBot="1" x14ac:dyDescent="0.25">
      <c r="A18" s="217" t="s">
        <v>305</v>
      </c>
      <c r="B18" s="291"/>
      <c r="C18" s="225" t="s">
        <v>0</v>
      </c>
    </row>
    <row r="19" spans="1:3" ht="39" thickBot="1" x14ac:dyDescent="0.25">
      <c r="A19" s="217" t="s">
        <v>306</v>
      </c>
      <c r="B19" s="218" t="s">
        <v>307</v>
      </c>
      <c r="C19" s="225" t="s">
        <v>2</v>
      </c>
    </row>
    <row r="20" spans="1:3" ht="13.5" thickBot="1" x14ac:dyDescent="0.25">
      <c r="A20" s="217" t="s">
        <v>314</v>
      </c>
      <c r="B20" s="218" t="s">
        <v>308</v>
      </c>
      <c r="C20" s="225" t="s">
        <v>2</v>
      </c>
    </row>
    <row r="21" spans="1:3" ht="13.5" thickBot="1" x14ac:dyDescent="0.25">
      <c r="A21" s="217" t="s">
        <v>315</v>
      </c>
      <c r="B21" s="218" t="s">
        <v>309</v>
      </c>
      <c r="C21" s="225" t="s">
        <v>4</v>
      </c>
    </row>
    <row r="22" spans="1:3" ht="13.5" thickBot="1" x14ac:dyDescent="0.25">
      <c r="A22" s="217" t="s">
        <v>316</v>
      </c>
      <c r="B22" s="218" t="s">
        <v>310</v>
      </c>
      <c r="C22" s="225" t="s">
        <v>4</v>
      </c>
    </row>
    <row r="23" spans="1:3" ht="13.5" thickBot="1" x14ac:dyDescent="0.25">
      <c r="A23" s="217" t="s">
        <v>317</v>
      </c>
      <c r="B23" s="218" t="s">
        <v>311</v>
      </c>
      <c r="C23" s="225" t="s">
        <v>9</v>
      </c>
    </row>
    <row r="24" spans="1:3" ht="26.25" thickBot="1" x14ac:dyDescent="0.25">
      <c r="A24" s="217" t="s">
        <v>318</v>
      </c>
      <c r="B24" s="218" t="s">
        <v>312</v>
      </c>
      <c r="C24" s="225" t="s">
        <v>9</v>
      </c>
    </row>
    <row r="25" spans="1:3" ht="13.5" thickBot="1" x14ac:dyDescent="0.25">
      <c r="A25" s="217" t="s">
        <v>319</v>
      </c>
      <c r="B25" s="218" t="s">
        <v>313</v>
      </c>
      <c r="C25" s="225" t="s">
        <v>3</v>
      </c>
    </row>
    <row r="26" spans="1:3" ht="26.25" thickBot="1" x14ac:dyDescent="0.25">
      <c r="A26" s="217" t="s">
        <v>320</v>
      </c>
      <c r="B26" s="221"/>
      <c r="C26" s="225" t="s">
        <v>5</v>
      </c>
    </row>
    <row r="27" spans="1:3" ht="13.5" thickBot="1" x14ac:dyDescent="0.25">
      <c r="A27" s="217" t="s">
        <v>321</v>
      </c>
      <c r="B27" s="222"/>
      <c r="C27" s="225" t="s">
        <v>10</v>
      </c>
    </row>
    <row r="28" spans="1:3" ht="39" thickBot="1" x14ac:dyDescent="0.25">
      <c r="A28" s="217" t="s">
        <v>322</v>
      </c>
      <c r="B28" s="218" t="s">
        <v>307</v>
      </c>
      <c r="C28" s="225" t="s">
        <v>12</v>
      </c>
    </row>
    <row r="29" spans="1:3" ht="13.5" thickBot="1" x14ac:dyDescent="0.25">
      <c r="A29" s="217" t="s">
        <v>329</v>
      </c>
      <c r="B29" s="218" t="s">
        <v>323</v>
      </c>
      <c r="C29" s="225" t="s">
        <v>6</v>
      </c>
    </row>
    <row r="30" spans="1:3" ht="13.5" thickBot="1" x14ac:dyDescent="0.25">
      <c r="A30" s="217" t="s">
        <v>330</v>
      </c>
      <c r="B30" s="218" t="s">
        <v>324</v>
      </c>
      <c r="C30" s="225" t="s">
        <v>8</v>
      </c>
    </row>
    <row r="31" spans="1:3" ht="13.5" thickBot="1" x14ac:dyDescent="0.25">
      <c r="A31" s="217" t="s">
        <v>331</v>
      </c>
      <c r="B31" s="218" t="s">
        <v>325</v>
      </c>
      <c r="C31" s="225" t="s">
        <v>13</v>
      </c>
    </row>
    <row r="32" spans="1:3" ht="13.5" thickBot="1" x14ac:dyDescent="0.25">
      <c r="A32" s="217" t="s">
        <v>332</v>
      </c>
      <c r="B32" s="218" t="s">
        <v>326</v>
      </c>
      <c r="C32" s="225" t="s">
        <v>11</v>
      </c>
    </row>
    <row r="33" spans="1:3" ht="26.25" thickBot="1" x14ac:dyDescent="0.25">
      <c r="A33" s="217" t="s">
        <v>333</v>
      </c>
      <c r="B33" s="218" t="s">
        <v>327</v>
      </c>
      <c r="C33" s="225" t="s">
        <v>17</v>
      </c>
    </row>
    <row r="34" spans="1:3" ht="13.5" thickBot="1" x14ac:dyDescent="0.25">
      <c r="A34" s="217" t="s">
        <v>334</v>
      </c>
      <c r="B34" s="219" t="s">
        <v>328</v>
      </c>
      <c r="C34" s="225" t="s">
        <v>16</v>
      </c>
    </row>
    <row r="35" spans="1:3" ht="13.5" thickBot="1" x14ac:dyDescent="0.25">
      <c r="A35" s="217" t="s">
        <v>335</v>
      </c>
      <c r="B35" s="219" t="s">
        <v>336</v>
      </c>
      <c r="C35" s="225" t="s">
        <v>128</v>
      </c>
    </row>
    <row r="36" spans="1:3" ht="26.25" thickBot="1" x14ac:dyDescent="0.25">
      <c r="A36" s="217" t="s">
        <v>337</v>
      </c>
      <c r="B36" s="219" t="s">
        <v>338</v>
      </c>
      <c r="C36" s="225" t="s">
        <v>207</v>
      </c>
    </row>
    <row r="37" spans="1:3" ht="64.5" thickBot="1" x14ac:dyDescent="0.25">
      <c r="A37" s="217" t="s">
        <v>339</v>
      </c>
      <c r="B37" s="219" t="s">
        <v>340</v>
      </c>
      <c r="C37" s="225" t="s">
        <v>19</v>
      </c>
    </row>
    <row r="39" spans="1:3" ht="13.5" thickBot="1" x14ac:dyDescent="0.25">
      <c r="A39" s="220"/>
    </row>
    <row r="40" spans="1:3" ht="13.5" thickBot="1" x14ac:dyDescent="0.25">
      <c r="A40" s="287" t="s">
        <v>341</v>
      </c>
      <c r="B40" s="288"/>
      <c r="C40" s="289"/>
    </row>
    <row r="41" spans="1:3" ht="13.5" thickBot="1" x14ac:dyDescent="0.25">
      <c r="A41" s="214" t="s">
        <v>282</v>
      </c>
      <c r="B41" s="215" t="s">
        <v>283</v>
      </c>
      <c r="C41" s="215" t="s">
        <v>284</v>
      </c>
    </row>
    <row r="42" spans="1:3" ht="13.5" thickBot="1" x14ac:dyDescent="0.25">
      <c r="A42" s="217" t="s">
        <v>342</v>
      </c>
      <c r="B42" s="290" t="s">
        <v>343</v>
      </c>
      <c r="C42" s="225" t="s">
        <v>0</v>
      </c>
    </row>
    <row r="43" spans="1:3" ht="13.5" thickBot="1" x14ac:dyDescent="0.25">
      <c r="A43" s="217" t="s">
        <v>305</v>
      </c>
      <c r="B43" s="294"/>
      <c r="C43" s="225" t="s">
        <v>0</v>
      </c>
    </row>
    <row r="44" spans="1:3" ht="13.5" thickBot="1" x14ac:dyDescent="0.25">
      <c r="A44" s="217" t="s">
        <v>306</v>
      </c>
      <c r="B44" s="294"/>
      <c r="C44" s="225" t="s">
        <v>2</v>
      </c>
    </row>
    <row r="45" spans="1:3" ht="13.5" thickBot="1" x14ac:dyDescent="0.25">
      <c r="A45" s="217" t="s">
        <v>315</v>
      </c>
      <c r="B45" s="294"/>
      <c r="C45" s="225" t="s">
        <v>4</v>
      </c>
    </row>
    <row r="46" spans="1:3" ht="13.5" thickBot="1" x14ac:dyDescent="0.25">
      <c r="A46" s="217" t="s">
        <v>344</v>
      </c>
      <c r="B46" s="294"/>
      <c r="C46" s="225" t="s">
        <v>9</v>
      </c>
    </row>
    <row r="47" spans="1:3" ht="13.5" thickBot="1" x14ac:dyDescent="0.25">
      <c r="A47" s="217" t="s">
        <v>322</v>
      </c>
      <c r="B47" s="291"/>
      <c r="C47" s="225" t="s">
        <v>12</v>
      </c>
    </row>
    <row r="48" spans="1:3" ht="13.5" thickBot="1" x14ac:dyDescent="0.25">
      <c r="A48" s="217" t="s">
        <v>345</v>
      </c>
      <c r="B48" s="219" t="s">
        <v>346</v>
      </c>
      <c r="C48" s="225" t="s">
        <v>127</v>
      </c>
    </row>
    <row r="49" spans="1:3" x14ac:dyDescent="0.2">
      <c r="A49" s="216" t="s">
        <v>347</v>
      </c>
      <c r="B49" s="290" t="s">
        <v>352</v>
      </c>
      <c r="C49" s="292" t="s">
        <v>128</v>
      </c>
    </row>
    <row r="50" spans="1:3" x14ac:dyDescent="0.2">
      <c r="A50" s="216" t="s">
        <v>348</v>
      </c>
      <c r="B50" s="294"/>
      <c r="C50" s="295"/>
    </row>
    <row r="51" spans="1:3" x14ac:dyDescent="0.2">
      <c r="A51" s="216" t="s">
        <v>349</v>
      </c>
      <c r="B51" s="294"/>
      <c r="C51" s="295"/>
    </row>
    <row r="52" spans="1:3" x14ac:dyDescent="0.2">
      <c r="A52" s="216" t="s">
        <v>350</v>
      </c>
      <c r="B52" s="294"/>
      <c r="C52" s="295"/>
    </row>
    <row r="53" spans="1:3" ht="13.5" thickBot="1" x14ac:dyDescent="0.25">
      <c r="A53" s="217" t="s">
        <v>351</v>
      </c>
      <c r="B53" s="291"/>
      <c r="C53" s="293"/>
    </row>
    <row r="54" spans="1:3" x14ac:dyDescent="0.2">
      <c r="A54" s="216" t="s">
        <v>353</v>
      </c>
      <c r="B54" s="290" t="s">
        <v>355</v>
      </c>
      <c r="C54" s="292" t="s">
        <v>207</v>
      </c>
    </row>
    <row r="55" spans="1:3" ht="13.5" thickBot="1" x14ac:dyDescent="0.25">
      <c r="A55" s="217" t="s">
        <v>354</v>
      </c>
      <c r="B55" s="291"/>
      <c r="C55" s="293"/>
    </row>
    <row r="56" spans="1:3" ht="13.5" thickBot="1" x14ac:dyDescent="0.25">
      <c r="A56" s="217" t="s">
        <v>356</v>
      </c>
      <c r="B56" s="219" t="s">
        <v>357</v>
      </c>
      <c r="C56" s="225" t="s">
        <v>18</v>
      </c>
    </row>
    <row r="57" spans="1:3" ht="13.5" thickBot="1" x14ac:dyDescent="0.25">
      <c r="A57" s="217" t="s">
        <v>358</v>
      </c>
      <c r="B57" s="219" t="s">
        <v>359</v>
      </c>
      <c r="C57" s="225" t="s">
        <v>20</v>
      </c>
    </row>
    <row r="58" spans="1:3" ht="13.5" thickBot="1" x14ac:dyDescent="0.25">
      <c r="A58" s="217" t="s">
        <v>360</v>
      </c>
      <c r="B58" s="219" t="s">
        <v>361</v>
      </c>
      <c r="C58" s="225" t="s">
        <v>19</v>
      </c>
    </row>
    <row r="59" spans="1:3" ht="13.5" thickBot="1" x14ac:dyDescent="0.25">
      <c r="A59" s="223"/>
    </row>
    <row r="60" spans="1:3" ht="13.5" thickBot="1" x14ac:dyDescent="0.25">
      <c r="A60" s="287" t="s">
        <v>362</v>
      </c>
      <c r="B60" s="288"/>
      <c r="C60" s="289"/>
    </row>
    <row r="61" spans="1:3" ht="13.5" thickBot="1" x14ac:dyDescent="0.25">
      <c r="A61" s="214" t="s">
        <v>282</v>
      </c>
      <c r="B61" s="215" t="s">
        <v>283</v>
      </c>
      <c r="C61" s="215" t="s">
        <v>284</v>
      </c>
    </row>
    <row r="62" spans="1:3" ht="39" thickBot="1" x14ac:dyDescent="0.25">
      <c r="A62" s="217" t="s">
        <v>363</v>
      </c>
      <c r="B62" s="219" t="s">
        <v>364</v>
      </c>
      <c r="C62" s="225" t="s">
        <v>2</v>
      </c>
    </row>
    <row r="63" spans="1:3" x14ac:dyDescent="0.2">
      <c r="A63" s="216" t="s">
        <v>365</v>
      </c>
      <c r="B63" s="290" t="s">
        <v>367</v>
      </c>
      <c r="C63" s="292" t="s">
        <v>4</v>
      </c>
    </row>
    <row r="64" spans="1:3" ht="13.5" thickBot="1" x14ac:dyDescent="0.25">
      <c r="A64" s="217" t="s">
        <v>366</v>
      </c>
      <c r="B64" s="291"/>
      <c r="C64" s="293"/>
    </row>
    <row r="65" spans="1:3" x14ac:dyDescent="0.2">
      <c r="A65" s="216" t="s">
        <v>365</v>
      </c>
      <c r="B65" s="290" t="s">
        <v>368</v>
      </c>
      <c r="C65" s="292" t="s">
        <v>2</v>
      </c>
    </row>
    <row r="66" spans="1:3" ht="13.5" thickBot="1" x14ac:dyDescent="0.25">
      <c r="A66" s="217" t="s">
        <v>366</v>
      </c>
      <c r="B66" s="291"/>
      <c r="C66" s="293"/>
    </row>
    <row r="67" spans="1:3" x14ac:dyDescent="0.2">
      <c r="A67" s="216" t="s">
        <v>369</v>
      </c>
      <c r="B67" s="218" t="s">
        <v>374</v>
      </c>
      <c r="C67" s="292" t="s">
        <v>7</v>
      </c>
    </row>
    <row r="68" spans="1:3" x14ac:dyDescent="0.2">
      <c r="A68" s="216" t="s">
        <v>370</v>
      </c>
      <c r="B68" s="218" t="s">
        <v>374</v>
      </c>
      <c r="C68" s="295"/>
    </row>
    <row r="69" spans="1:3" x14ac:dyDescent="0.2">
      <c r="A69" s="216" t="s">
        <v>371</v>
      </c>
      <c r="B69" s="218" t="s">
        <v>375</v>
      </c>
      <c r="C69" s="295"/>
    </row>
    <row r="70" spans="1:3" x14ac:dyDescent="0.2">
      <c r="A70" s="216" t="s">
        <v>372</v>
      </c>
      <c r="B70" s="218" t="s">
        <v>375</v>
      </c>
      <c r="C70" s="295"/>
    </row>
    <row r="71" spans="1:3" ht="13.5" thickBot="1" x14ac:dyDescent="0.25">
      <c r="A71" s="217" t="s">
        <v>373</v>
      </c>
      <c r="B71" s="219" t="s">
        <v>376</v>
      </c>
      <c r="C71" s="293"/>
    </row>
    <row r="72" spans="1:3" ht="13.5" thickBot="1" x14ac:dyDescent="0.25">
      <c r="A72" s="217" t="s">
        <v>377</v>
      </c>
      <c r="B72" s="219" t="s">
        <v>378</v>
      </c>
      <c r="C72" s="225" t="s">
        <v>7</v>
      </c>
    </row>
    <row r="73" spans="1:3" x14ac:dyDescent="0.2">
      <c r="A73" s="290" t="s">
        <v>379</v>
      </c>
      <c r="B73" s="290" t="s">
        <v>380</v>
      </c>
      <c r="C73" s="292" t="s">
        <v>126</v>
      </c>
    </row>
    <row r="74" spans="1:3" ht="13.5" thickBot="1" x14ac:dyDescent="0.25">
      <c r="A74" s="291"/>
      <c r="B74" s="291"/>
      <c r="C74" s="293"/>
    </row>
    <row r="75" spans="1:3" ht="25.5" x14ac:dyDescent="0.2">
      <c r="A75" s="290" t="s">
        <v>381</v>
      </c>
      <c r="B75" s="218" t="s">
        <v>382</v>
      </c>
      <c r="C75" s="292" t="s">
        <v>127</v>
      </c>
    </row>
    <row r="76" spans="1:3" ht="39" thickBot="1" x14ac:dyDescent="0.25">
      <c r="A76" s="291"/>
      <c r="B76" s="219" t="s">
        <v>383</v>
      </c>
      <c r="C76" s="293"/>
    </row>
    <row r="77" spans="1:3" x14ac:dyDescent="0.2">
      <c r="A77" s="216" t="s">
        <v>384</v>
      </c>
      <c r="B77" s="218" t="s">
        <v>386</v>
      </c>
      <c r="C77" s="292" t="s">
        <v>128</v>
      </c>
    </row>
    <row r="78" spans="1:3" ht="38.25" x14ac:dyDescent="0.2">
      <c r="A78" s="216" t="s">
        <v>385</v>
      </c>
      <c r="B78" s="218" t="s">
        <v>387</v>
      </c>
      <c r="C78" s="295"/>
    </row>
    <row r="79" spans="1:3" ht="13.5" thickBot="1" x14ac:dyDescent="0.25">
      <c r="A79" s="224"/>
      <c r="B79" s="219" t="s">
        <v>388</v>
      </c>
      <c r="C79" s="293"/>
    </row>
    <row r="80" spans="1:3" x14ac:dyDescent="0.2">
      <c r="A80" s="216" t="s">
        <v>384</v>
      </c>
      <c r="B80" s="290" t="s">
        <v>390</v>
      </c>
      <c r="C80" s="292" t="s">
        <v>404</v>
      </c>
    </row>
    <row r="81" spans="1:3" x14ac:dyDescent="0.2">
      <c r="A81" s="216" t="s">
        <v>385</v>
      </c>
      <c r="B81" s="294"/>
      <c r="C81" s="295"/>
    </row>
    <row r="82" spans="1:3" x14ac:dyDescent="0.2">
      <c r="A82" s="216" t="s">
        <v>389</v>
      </c>
      <c r="B82" s="294"/>
      <c r="C82" s="295"/>
    </row>
    <row r="83" spans="1:3" ht="13.5" thickBot="1" x14ac:dyDescent="0.25">
      <c r="A83" s="224"/>
      <c r="B83" s="291"/>
      <c r="C83" s="293"/>
    </row>
    <row r="84" spans="1:3" x14ac:dyDescent="0.2">
      <c r="A84" s="216" t="s">
        <v>391</v>
      </c>
      <c r="B84" s="290" t="s">
        <v>393</v>
      </c>
      <c r="C84" s="292" t="s">
        <v>130</v>
      </c>
    </row>
    <row r="85" spans="1:3" ht="13.5" thickBot="1" x14ac:dyDescent="0.25">
      <c r="A85" s="217" t="s">
        <v>392</v>
      </c>
      <c r="B85" s="291"/>
      <c r="C85" s="293"/>
    </row>
    <row r="86" spans="1:3" x14ac:dyDescent="0.2">
      <c r="A86" s="216" t="s">
        <v>394</v>
      </c>
      <c r="B86" s="290" t="s">
        <v>396</v>
      </c>
      <c r="C86" s="292" t="s">
        <v>397</v>
      </c>
    </row>
    <row r="87" spans="1:3" ht="13.5" thickBot="1" x14ac:dyDescent="0.25">
      <c r="A87" s="217" t="s">
        <v>395</v>
      </c>
      <c r="B87" s="291"/>
      <c r="C87" s="293"/>
    </row>
    <row r="88" spans="1:3" x14ac:dyDescent="0.2">
      <c r="A88" s="296" t="s">
        <v>398</v>
      </c>
      <c r="B88" s="296"/>
      <c r="C88" s="296"/>
    </row>
    <row r="89" spans="1:3" x14ac:dyDescent="0.2">
      <c r="A89" s="297" t="s">
        <v>399</v>
      </c>
      <c r="B89" s="297"/>
      <c r="C89" s="297"/>
    </row>
    <row r="90" spans="1:3" x14ac:dyDescent="0.2">
      <c r="A90" s="297" t="s">
        <v>400</v>
      </c>
      <c r="B90" s="297"/>
      <c r="C90" s="297"/>
    </row>
    <row r="91" spans="1:3" x14ac:dyDescent="0.2">
      <c r="A91" s="297" t="s">
        <v>401</v>
      </c>
      <c r="B91" s="297"/>
      <c r="C91" s="297"/>
    </row>
  </sheetData>
  <sheetProtection algorithmName="SHA-512" hashValue="mD6oQhEtKLNvz6CpYLaZJ1fT176htrQH8PlLWTNd3RVzcwdPc9vqTY3ykGUUTGY6ws1WxlWpD5B8Y5zQGdwIZA==" saltValue="S+iFTcNqWsoutQgvCMK7IQ==" spinCount="100000" sheet="1" objects="1" scenarios="1"/>
  <mergeCells count="33">
    <mergeCell ref="A88:C88"/>
    <mergeCell ref="A89:C89"/>
    <mergeCell ref="A90:C90"/>
    <mergeCell ref="A91:C91"/>
    <mergeCell ref="A75:A76"/>
    <mergeCell ref="B80:B83"/>
    <mergeCell ref="B84:B85"/>
    <mergeCell ref="B86:B87"/>
    <mergeCell ref="C86:C87"/>
    <mergeCell ref="C75:C76"/>
    <mergeCell ref="C77:C79"/>
    <mergeCell ref="C80:C83"/>
    <mergeCell ref="C84:C85"/>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40:C40"/>
    <mergeCell ref="A1:C1"/>
    <mergeCell ref="B3:B4"/>
    <mergeCell ref="C3:C4"/>
    <mergeCell ref="A15:C15"/>
    <mergeCell ref="B17: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9</vt:i4>
      </vt:variant>
    </vt:vector>
  </HeadingPairs>
  <TitlesOfParts>
    <vt:vector size="19" baseType="lpstr">
      <vt:lpstr>index</vt:lpstr>
      <vt:lpstr>indexevolutie</vt:lpstr>
      <vt:lpstr>jaarloon index</vt:lpstr>
      <vt:lpstr>basisjaarlonen</vt:lpstr>
      <vt:lpstr>ific index doellonen </vt:lpstr>
      <vt:lpstr>ificbasisdoel</vt:lpstr>
      <vt:lpstr>PC 330 NL </vt:lpstr>
      <vt:lpstr>CP 330 FR</vt:lpstr>
      <vt:lpstr>Baremacodes 330</vt:lpstr>
      <vt:lpstr>FC adviesbarema's</vt:lpstr>
      <vt:lpstr>A50basisjaarloonbis</vt:lpstr>
      <vt:lpstr>'CP 330 FR'!Afdrukbereik</vt:lpstr>
      <vt:lpstr>'ific index doellonen '!Afdrukbereik</vt:lpstr>
      <vt:lpstr>'jaarloon index'!Afdrukbereik</vt:lpstr>
      <vt:lpstr>'PC 330 NL '!Afdrukbereik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Bjorn De Kerpel</cp:lastModifiedBy>
  <cp:revision>1</cp:revision>
  <cp:lastPrinted>2018-08-29T14:49:00Z</cp:lastPrinted>
  <dcterms:created xsi:type="dcterms:W3CDTF">2008-10-02T06:32:09Z</dcterms:created>
  <dcterms:modified xsi:type="dcterms:W3CDTF">2019-10-31T08:15:28Z</dcterms:modified>
  <cp:version>1</cp:version>
</cp:coreProperties>
</file>